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enza\Desktop\"/>
    </mc:Choice>
  </mc:AlternateContent>
  <xr:revisionPtr revIDLastSave="0" documentId="8_{6D0126F1-1243-435E-9010-5D24DB1AB3F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01.1 Pol'!$A$1:$X$124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I50" i="1"/>
  <c r="BA112" i="12"/>
  <c r="BA107" i="12"/>
  <c r="G8" i="12"/>
  <c r="I49" i="1" s="1"/>
  <c r="G9" i="12"/>
  <c r="M9" i="12" s="1"/>
  <c r="I9" i="12"/>
  <c r="K9" i="12"/>
  <c r="O9" i="12"/>
  <c r="Q9" i="12"/>
  <c r="V9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I8" i="12" s="1"/>
  <c r="K15" i="12"/>
  <c r="M15" i="12"/>
  <c r="O15" i="12"/>
  <c r="Q15" i="12"/>
  <c r="V15" i="12"/>
  <c r="G16" i="12"/>
  <c r="I16" i="12"/>
  <c r="G17" i="12"/>
  <c r="M17" i="12" s="1"/>
  <c r="I17" i="12"/>
  <c r="K17" i="12"/>
  <c r="O17" i="12"/>
  <c r="Q17" i="12"/>
  <c r="V17" i="12"/>
  <c r="V16" i="12" s="1"/>
  <c r="G20" i="12"/>
  <c r="M20" i="12" s="1"/>
  <c r="I20" i="12"/>
  <c r="K20" i="12"/>
  <c r="O20" i="12"/>
  <c r="O16" i="12" s="1"/>
  <c r="Q20" i="12"/>
  <c r="V20" i="12"/>
  <c r="O21" i="12"/>
  <c r="G22" i="12"/>
  <c r="G21" i="12" s="1"/>
  <c r="I22" i="12"/>
  <c r="I21" i="12" s="1"/>
  <c r="K22" i="12"/>
  <c r="K21" i="12" s="1"/>
  <c r="O22" i="12"/>
  <c r="Q22" i="12"/>
  <c r="Q21" i="12" s="1"/>
  <c r="V22" i="12"/>
  <c r="V21" i="12" s="1"/>
  <c r="I23" i="12"/>
  <c r="K23" i="12"/>
  <c r="G24" i="12"/>
  <c r="I24" i="12"/>
  <c r="K24" i="12"/>
  <c r="O24" i="12"/>
  <c r="Q24" i="12"/>
  <c r="V24" i="12"/>
  <c r="V23" i="12" s="1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O27" i="12"/>
  <c r="G28" i="12"/>
  <c r="G27" i="12" s="1"/>
  <c r="I53" i="1" s="1"/>
  <c r="I28" i="12"/>
  <c r="I27" i="12" s="1"/>
  <c r="K28" i="12"/>
  <c r="K27" i="12" s="1"/>
  <c r="O28" i="12"/>
  <c r="Q28" i="12"/>
  <c r="Q27" i="12" s="1"/>
  <c r="V28" i="12"/>
  <c r="V27" i="12" s="1"/>
  <c r="I30" i="12"/>
  <c r="G31" i="12"/>
  <c r="G30" i="12" s="1"/>
  <c r="I54" i="1" s="1"/>
  <c r="I31" i="12"/>
  <c r="K31" i="12"/>
  <c r="K30" i="12" s="1"/>
  <c r="O31" i="12"/>
  <c r="O30" i="12" s="1"/>
  <c r="Q31" i="12"/>
  <c r="Q30" i="12" s="1"/>
  <c r="V31" i="12"/>
  <c r="V30" i="12" s="1"/>
  <c r="G34" i="12"/>
  <c r="M34" i="12" s="1"/>
  <c r="I34" i="12"/>
  <c r="I33" i="12" s="1"/>
  <c r="K34" i="12"/>
  <c r="O34" i="12"/>
  <c r="Q34" i="12"/>
  <c r="V34" i="12"/>
  <c r="V33" i="12" s="1"/>
  <c r="G36" i="12"/>
  <c r="M36" i="12" s="1"/>
  <c r="M33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2" i="12"/>
  <c r="M42" i="12" s="1"/>
  <c r="I42" i="12"/>
  <c r="I41" i="12" s="1"/>
  <c r="K42" i="12"/>
  <c r="O42" i="12"/>
  <c r="Q42" i="12"/>
  <c r="Q41" i="12" s="1"/>
  <c r="V42" i="12"/>
  <c r="G44" i="12"/>
  <c r="I44" i="12"/>
  <c r="K44" i="12"/>
  <c r="M44" i="12"/>
  <c r="O44" i="12"/>
  <c r="Q44" i="12"/>
  <c r="V44" i="12"/>
  <c r="O46" i="12"/>
  <c r="G47" i="12"/>
  <c r="M47" i="12" s="1"/>
  <c r="I47" i="12"/>
  <c r="K47" i="12"/>
  <c r="K46" i="12" s="1"/>
  <c r="O47" i="12"/>
  <c r="Q47" i="12"/>
  <c r="V47" i="12"/>
  <c r="G49" i="12"/>
  <c r="M49" i="12" s="1"/>
  <c r="I49" i="12"/>
  <c r="K49" i="12"/>
  <c r="O49" i="12"/>
  <c r="Q49" i="12"/>
  <c r="V49" i="12"/>
  <c r="I51" i="12"/>
  <c r="G52" i="12"/>
  <c r="M52" i="12" s="1"/>
  <c r="I52" i="12"/>
  <c r="K52" i="12"/>
  <c r="O52" i="12"/>
  <c r="Q52" i="12"/>
  <c r="V52" i="12"/>
  <c r="V51" i="12" s="1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M58" i="12" s="1"/>
  <c r="M57" i="12" s="1"/>
  <c r="I58" i="12"/>
  <c r="I57" i="12" s="1"/>
  <c r="K58" i="12"/>
  <c r="K57" i="12" s="1"/>
  <c r="O58" i="12"/>
  <c r="O57" i="12" s="1"/>
  <c r="Q58" i="12"/>
  <c r="Q57" i="12" s="1"/>
  <c r="V58" i="12"/>
  <c r="V57" i="12" s="1"/>
  <c r="I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O59" i="12" s="1"/>
  <c r="Q61" i="12"/>
  <c r="V61" i="12"/>
  <c r="G65" i="12"/>
  <c r="I65" i="12"/>
  <c r="K65" i="12"/>
  <c r="M65" i="12"/>
  <c r="O65" i="12"/>
  <c r="O64" i="12" s="1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70" i="12"/>
  <c r="M70" i="12" s="1"/>
  <c r="I70" i="12"/>
  <c r="I69" i="12" s="1"/>
  <c r="K70" i="12"/>
  <c r="O70" i="12"/>
  <c r="Q70" i="12"/>
  <c r="V70" i="12"/>
  <c r="V69" i="12" s="1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8" i="12"/>
  <c r="M78" i="12" s="1"/>
  <c r="I78" i="12"/>
  <c r="K78" i="12"/>
  <c r="K77" i="12" s="1"/>
  <c r="O78" i="12"/>
  <c r="Q78" i="12"/>
  <c r="V78" i="12"/>
  <c r="V77" i="12" s="1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5" i="12"/>
  <c r="I85" i="12"/>
  <c r="K85" i="12"/>
  <c r="O85" i="12"/>
  <c r="Q85" i="12"/>
  <c r="V85" i="12"/>
  <c r="V84" i="12" s="1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I97" i="12"/>
  <c r="O97" i="12"/>
  <c r="G98" i="12"/>
  <c r="G97" i="12" s="1"/>
  <c r="I65" i="1" s="1"/>
  <c r="I18" i="1" s="1"/>
  <c r="I98" i="12"/>
  <c r="K98" i="12"/>
  <c r="K97" i="12" s="1"/>
  <c r="M98" i="12"/>
  <c r="M97" i="12" s="1"/>
  <c r="O98" i="12"/>
  <c r="Q98" i="12"/>
  <c r="Q97" i="12" s="1"/>
  <c r="V98" i="12"/>
  <c r="V97" i="12" s="1"/>
  <c r="G101" i="12"/>
  <c r="G100" i="12" s="1"/>
  <c r="I66" i="1" s="1"/>
  <c r="I101" i="12"/>
  <c r="K101" i="12"/>
  <c r="K100" i="12" s="1"/>
  <c r="O101" i="12"/>
  <c r="O100" i="12" s="1"/>
  <c r="Q101" i="12"/>
  <c r="V101" i="12"/>
  <c r="G103" i="12"/>
  <c r="M103" i="12" s="1"/>
  <c r="I103" i="12"/>
  <c r="K103" i="12"/>
  <c r="O103" i="12"/>
  <c r="Q103" i="12"/>
  <c r="Q100" i="12" s="1"/>
  <c r="V103" i="12"/>
  <c r="G104" i="12"/>
  <c r="I104" i="12"/>
  <c r="K104" i="12"/>
  <c r="M104" i="12"/>
  <c r="O104" i="12"/>
  <c r="Q104" i="12"/>
  <c r="V104" i="12"/>
  <c r="O105" i="12"/>
  <c r="G106" i="12"/>
  <c r="I106" i="12"/>
  <c r="K106" i="12"/>
  <c r="K105" i="12" s="1"/>
  <c r="O106" i="12"/>
  <c r="Q106" i="12"/>
  <c r="Q105" i="12" s="1"/>
  <c r="V106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AE114" i="12"/>
  <c r="F39" i="1" s="1"/>
  <c r="F42" i="1" s="1"/>
  <c r="G23" i="1" s="1"/>
  <c r="I19" i="1"/>
  <c r="M69" i="12" l="1"/>
  <c r="M77" i="12"/>
  <c r="G105" i="12"/>
  <c r="I67" i="1" s="1"/>
  <c r="I20" i="1" s="1"/>
  <c r="I100" i="12"/>
  <c r="K64" i="12"/>
  <c r="O8" i="12"/>
  <c r="V105" i="12"/>
  <c r="Q84" i="12"/>
  <c r="I77" i="12"/>
  <c r="Q51" i="12"/>
  <c r="V46" i="12"/>
  <c r="K41" i="12"/>
  <c r="Q16" i="12"/>
  <c r="Q8" i="12"/>
  <c r="O84" i="12"/>
  <c r="Q59" i="12"/>
  <c r="Q46" i="12"/>
  <c r="Q33" i="12"/>
  <c r="Q77" i="12"/>
  <c r="O69" i="12"/>
  <c r="G69" i="12"/>
  <c r="I62" i="1" s="1"/>
  <c r="G57" i="12"/>
  <c r="I59" i="1" s="1"/>
  <c r="K51" i="12"/>
  <c r="M41" i="12"/>
  <c r="O33" i="12"/>
  <c r="G33" i="12"/>
  <c r="I55" i="1" s="1"/>
  <c r="K16" i="12"/>
  <c r="K8" i="12"/>
  <c r="F41" i="1"/>
  <c r="K84" i="12"/>
  <c r="O51" i="12"/>
  <c r="M106" i="12"/>
  <c r="V100" i="12"/>
  <c r="I84" i="12"/>
  <c r="O77" i="12"/>
  <c r="G77" i="12"/>
  <c r="I63" i="1" s="1"/>
  <c r="V64" i="12"/>
  <c r="G64" i="12"/>
  <c r="I61" i="1" s="1"/>
  <c r="K59" i="12"/>
  <c r="V41" i="12"/>
  <c r="M28" i="12"/>
  <c r="M27" i="12" s="1"/>
  <c r="M59" i="12"/>
  <c r="V59" i="12"/>
  <c r="G46" i="12"/>
  <c r="I57" i="1" s="1"/>
  <c r="Q23" i="12"/>
  <c r="F40" i="1"/>
  <c r="Q69" i="12"/>
  <c r="I64" i="12"/>
  <c r="O23" i="12"/>
  <c r="I105" i="12"/>
  <c r="G84" i="12"/>
  <c r="I64" i="1" s="1"/>
  <c r="K69" i="12"/>
  <c r="Q64" i="12"/>
  <c r="M51" i="12"/>
  <c r="I46" i="12"/>
  <c r="O41" i="12"/>
  <c r="K33" i="12"/>
  <c r="G23" i="12"/>
  <c r="I52" i="1" s="1"/>
  <c r="I16" i="1" s="1"/>
  <c r="I21" i="1" s="1"/>
  <c r="M22" i="12"/>
  <c r="M21" i="12" s="1"/>
  <c r="A23" i="1"/>
  <c r="M16" i="12"/>
  <c r="M8" i="12"/>
  <c r="M105" i="12"/>
  <c r="M46" i="12"/>
  <c r="M64" i="12"/>
  <c r="M101" i="12"/>
  <c r="M100" i="12" s="1"/>
  <c r="M85" i="12"/>
  <c r="M84" i="12" s="1"/>
  <c r="M31" i="12"/>
  <c r="M30" i="12" s="1"/>
  <c r="M24" i="12"/>
  <c r="M23" i="12" s="1"/>
  <c r="G51" i="12"/>
  <c r="I58" i="1" s="1"/>
  <c r="AF114" i="12"/>
  <c r="G41" i="12"/>
  <c r="I56" i="1" s="1"/>
  <c r="G59" i="12"/>
  <c r="I60" i="1" s="1"/>
  <c r="I17" i="1" s="1"/>
  <c r="J28" i="1"/>
  <c r="J26" i="1"/>
  <c r="G38" i="1"/>
  <c r="F38" i="1"/>
  <c r="J23" i="1"/>
  <c r="J24" i="1"/>
  <c r="J25" i="1"/>
  <c r="J27" i="1"/>
  <c r="E24" i="1"/>
  <c r="E26" i="1"/>
  <c r="G41" i="1" l="1"/>
  <c r="H41" i="1" s="1"/>
  <c r="I41" i="1" s="1"/>
  <c r="G40" i="1"/>
  <c r="H40" i="1" s="1"/>
  <c r="I40" i="1" s="1"/>
  <c r="G39" i="1"/>
  <c r="I68" i="1"/>
  <c r="J49" i="1" s="1"/>
  <c r="G114" i="12"/>
  <c r="J58" i="1"/>
  <c r="J55" i="1"/>
  <c r="J63" i="1"/>
  <c r="J59" i="1"/>
  <c r="J52" i="1"/>
  <c r="J56" i="1"/>
  <c r="J64" i="1"/>
  <c r="J57" i="1"/>
  <c r="J66" i="1"/>
  <c r="J61" i="1"/>
  <c r="J65" i="1"/>
  <c r="J50" i="1"/>
  <c r="G24" i="1"/>
  <c r="A24" i="1"/>
  <c r="J62" i="1" l="1"/>
  <c r="J60" i="1"/>
  <c r="J53" i="1"/>
  <c r="J51" i="1"/>
  <c r="J68" i="1" s="1"/>
  <c r="J67" i="1"/>
  <c r="J54" i="1"/>
  <c r="G42" i="1"/>
  <c r="H39" i="1"/>
  <c r="I39" i="1" l="1"/>
  <c r="I42" i="1" s="1"/>
  <c r="H42" i="1"/>
  <c r="G25" i="1"/>
  <c r="G28" i="1"/>
  <c r="J41" i="1" l="1"/>
  <c r="J39" i="1"/>
  <c r="J42" i="1" s="1"/>
  <c r="J40" i="1"/>
  <c r="A25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Mottl Tomáš</author>
  </authors>
  <commentList>
    <comment ref="S6" authorId="0" shapeId="0" xr:uid="{3E0D9E76-C656-443F-9F7F-3305BFE36A1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290E74C-9A42-4CFF-90B3-3F553759FE2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<sst xmlns="http://schemas.openxmlformats.org/spreadsheetml/2006/main" count="715" uniqueCount="304">
  <si>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</si>
  <si>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</si>
  <si>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</si>
  <si>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</si>
  <si>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</si>
  <si>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</si>
  <si>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</si>
  <si>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</si>
  <si>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</si>
  <si>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</si>
  <si>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</si>
  <si>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</si>
  <si>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</si>
  <si>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</si>
  <si>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</si>
  <si>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</si>
  <si>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</si>
  <si>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</si>
  <si>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</si>
  <si>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</si>
  <si>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</si>
  <si>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</si>
  <si>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</si>
  <si>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</si>
  <si>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</si>
  <si>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</si>
  <si>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</si>
  <si>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</si>
  <si>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</si>
  <si>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</si>
  <si>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</si>
  <si>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</si>
  <si>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</si>
  <si>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</si>
  <si>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</si>
  <si>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</si>
  <si>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</si>
  <si>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</si>
  <si>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</si>
  <si>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</si>
  <si>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</si>
  <si>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</si>
  <si>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</si>
  <si>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01.1</t>
  </si>
  <si>
    <t>šachta č.12</t>
  </si>
  <si>
    <t>01</t>
  </si>
  <si>
    <t>Vstupní objekt - šachta č.12 (Vodní, Staré Brno)</t>
  </si>
  <si>
    <t>Objekt:</t>
  </si>
  <si>
    <t>Rozpočet:</t>
  </si>
  <si>
    <t>60200-12</t>
  </si>
  <si>
    <t>Technické sítě Brno, akciová společnost</t>
  </si>
  <si>
    <t>Barvířská 822/5</t>
  </si>
  <si>
    <t>Brno-Zábrdovice</t>
  </si>
  <si>
    <t>60200</t>
  </si>
  <si>
    <t>25512285</t>
  </si>
  <si>
    <t>CZ25512285</t>
  </si>
  <si>
    <t>Ing. Pavel Pražák</t>
  </si>
  <si>
    <t>Těsnohlídkova 1601/52</t>
  </si>
  <si>
    <t>Šlapanice</t>
  </si>
  <si>
    <t>66451</t>
  </si>
  <si>
    <t>04794168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</si>
  <si>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</si>
  <si>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</si>
  <si>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</si>
  <si>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</si>
  <si>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</si>
  <si>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</si>
  <si>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</si>
  <si>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</si>
  <si>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</si>
  <si>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</si>
  <si>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</si>
  <si>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</si>
  <si>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</si>
  <si>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</si>
  <si>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</si>
  <si>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</si>
  <si>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</si>
  <si>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</si>
  <si>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</si>
  <si>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</si>
  <si>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</si>
  <si>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</si>
  <si>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</si>
  <si>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</si>
  <si>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</si>
  <si>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</si>
  <si>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</si>
  <si>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</si>
  <si>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</si>
  <si>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</si>
  <si>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</si>
  <si>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764</t>
  </si>
  <si>
    <t>Konstrukce klempířské</t>
  </si>
  <si>
    <t>767</t>
  </si>
  <si>
    <t>Konstrukce zámečnické</t>
  </si>
  <si>
    <t>783</t>
  </si>
  <si>
    <t>Nátěry</t>
  </si>
  <si>
    <t>M43</t>
  </si>
  <si>
    <t>Montáže ocelových konstrukcí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</si>
  <si>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</si>
  <si>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</si>
  <si>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</si>
  <si>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</si>
  <si>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</si>
  <si>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</si>
  <si>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</si>
  <si>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</si>
  <si>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</si>
  <si>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</si>
  <si>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</si>
  <si>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</si>
  <si>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</si>
  <si>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</si>
  <si>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</si>
  <si>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</si>
  <si>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</si>
  <si>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</si>
  <si>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</si>
  <si>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</si>
  <si>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</si>
  <si>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</si>
  <si>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</si>
  <si>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</si>
  <si>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</si>
  <si>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</si>
  <si>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</si>
  <si>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</si>
  <si>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</si>
  <si>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</si>
  <si>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</si>
  <si>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</si>
  <si>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122302201R00</t>
  </si>
  <si>
    <t>Odkopávky pro silnice v hor. 4 do 100 m3</t>
  </si>
  <si>
    <t>m3</t>
  </si>
  <si>
    <t>RTS 20/ I</t>
  </si>
  <si>
    <t>Práce</t>
  </si>
  <si>
    <t>POL1_</t>
  </si>
  <si>
    <t>2,25*0,3</t>
  </si>
  <si>
    <t>VV</t>
  </si>
  <si>
    <t>122302209R00</t>
  </si>
  <si>
    <t>Příplatek za lepivost - odkop pro silnice v hor. 4</t>
  </si>
  <si>
    <t>0,25*0,675</t>
  </si>
  <si>
    <t>162601102R00</t>
  </si>
  <si>
    <t>Vodorovné přemístění výkopku z hor.1-4 do 5000 m</t>
  </si>
  <si>
    <t>181101102R00</t>
  </si>
  <si>
    <t>Úprava pláně v zářezech v hor. 1-4, se zhutněním</t>
  </si>
  <si>
    <t>m2</t>
  </si>
  <si>
    <t>199000002R00</t>
  </si>
  <si>
    <t>Poplatek za skládku horniny 1- 4</t>
  </si>
  <si>
    <t>216904391R00</t>
  </si>
  <si>
    <t>Příplatek za ruční dočištění ocelovými kartáči</t>
  </si>
  <si>
    <t>4,50+0,87</t>
  </si>
  <si>
    <t>žebřík : 3,00</t>
  </si>
  <si>
    <t>271531113R00</t>
  </si>
  <si>
    <t>Polštář základu z kameniva hr. drceného 16-32 mm</t>
  </si>
  <si>
    <t>311230012RA0</t>
  </si>
  <si>
    <t>Zdivo z cihel pálených plných na MVC, tl. 30 cm</t>
  </si>
  <si>
    <t>Agregovaná položka</t>
  </si>
  <si>
    <t>POL2_</t>
  </si>
  <si>
    <t>411351101RT1</t>
  </si>
  <si>
    <t>Bednění stropů deskových, bednění vlastní -zřízení bednicí materiál prkna</t>
  </si>
  <si>
    <t>411351102R00</t>
  </si>
  <si>
    <t>Bednění stropů deskových, vlastní - odstranění</t>
  </si>
  <si>
    <t>411320042RAB</t>
  </si>
  <si>
    <t>Strop ze železobetonu beton C 25/30, tl. 15 cm bednění, výztuž 120 kg/m3, podpěrná konstrukce</t>
  </si>
  <si>
    <t>602016193R00</t>
  </si>
  <si>
    <t>Penetrace hloubková stěn PROFI Akryl-Tiefengrund</t>
  </si>
  <si>
    <t>23,33+64,68</t>
  </si>
  <si>
    <t>612100030RAA</t>
  </si>
  <si>
    <t>Omítka stěn vnitřní vápenocementová štuková otlučení a zřizení ze 100 %, malba</t>
  </si>
  <si>
    <t>12,7*2,1-(1,19+2,15)</t>
  </si>
  <si>
    <t>622432111R00</t>
  </si>
  <si>
    <t>Omítka stěn weber-pas marmolit jemnozrnná</t>
  </si>
  <si>
    <t>11,0*0,3</t>
  </si>
  <si>
    <t>622491142R00</t>
  </si>
  <si>
    <t>Nátěr fasády hydrofobní Hydrofuge Incolore 2 x</t>
  </si>
  <si>
    <t>622904112R00</t>
  </si>
  <si>
    <t>Očištění fasád tlakovou vodou složitost 1 - 2</t>
  </si>
  <si>
    <t>23,33+25,91</t>
  </si>
  <si>
    <t>622489151RA0</t>
  </si>
  <si>
    <t>Omítka s výztužnou stěrkou,Stomix,silikát. slož.2</t>
  </si>
  <si>
    <t>11,0*2,25+12,1*(2,8+0,5)</t>
  </si>
  <si>
    <t>631312121R00</t>
  </si>
  <si>
    <t>Doplnění mazanin betonem do 4 m2, do tl. 8 cm</t>
  </si>
  <si>
    <t>3,51*0,08</t>
  </si>
  <si>
    <t>632479521R00</t>
  </si>
  <si>
    <t>Spojovací můstek - nástřik PCI Nanocrete AP</t>
  </si>
  <si>
    <t>Jednosložkový ochranný nástřik na cementové.</t>
  </si>
  <si>
    <t>POP</t>
  </si>
  <si>
    <t>952902110R00</t>
  </si>
  <si>
    <t>Čištění zametáním v místnostech a chodbách</t>
  </si>
  <si>
    <t>5,10-0,72-0,87</t>
  </si>
  <si>
    <t>909      R00</t>
  </si>
  <si>
    <t>Hzs-nezmeritelne stavebni prace</t>
  </si>
  <si>
    <t>h</t>
  </si>
  <si>
    <t>Prav.M</t>
  </si>
  <si>
    <t>HZS</t>
  </si>
  <si>
    <t>POL10_</t>
  </si>
  <si>
    <t>4*5*1*8</t>
  </si>
  <si>
    <t>962032231R00</t>
  </si>
  <si>
    <t>Bourání zdiva z cihel pálených na MVC</t>
  </si>
  <si>
    <t>12,1*0,5*0,2</t>
  </si>
  <si>
    <t>978015291R00</t>
  </si>
  <si>
    <t>Otlučení omítek vnějších MVC v složit.1-4 do 100 %</t>
  </si>
  <si>
    <t>13,0*2,25-(1,19+2,15)</t>
  </si>
  <si>
    <t>963300012RA0</t>
  </si>
  <si>
    <t>Bourání stropů ŽB deskových tl. 15 cm</t>
  </si>
  <si>
    <t>999281105R00</t>
  </si>
  <si>
    <t>Přesun hmot pro opravy a údržbu do výšky 6 m</t>
  </si>
  <si>
    <t>t</t>
  </si>
  <si>
    <t>Přesun hmot</t>
  </si>
  <si>
    <t>POL7_</t>
  </si>
  <si>
    <t>712300831RT2</t>
  </si>
  <si>
    <t>Odstranění povlakové krytiny střech do 10° 1vrstvé z ploch jednotlivě do 10 - 20 m2</t>
  </si>
  <si>
    <t>712372111RS3</t>
  </si>
  <si>
    <t>Krytina střech do 10° fólie, 4 kotvy/m2, na beton tl. izolace do 160 mm, Alkorplan 35176 tl. 1,5 mm</t>
  </si>
  <si>
    <t>včetně ukotvení k podkladu hmoždinkami, svaření všech spojů a překrytí kotev fólií.</t>
  </si>
  <si>
    <t>7,60*1,2</t>
  </si>
  <si>
    <t>713101211R00</t>
  </si>
  <si>
    <t>Odstr.tep.izolace stropů,kotvené,EPS tl.do 100 mm</t>
  </si>
  <si>
    <t>713141312R00</t>
  </si>
  <si>
    <t>Izolace tepelná střech do tl.160 mm,1vrstva,kotvy</t>
  </si>
  <si>
    <t>28375972R</t>
  </si>
  <si>
    <t>Deska spádová EPS 150 BACHL</t>
  </si>
  <si>
    <t>SPCM</t>
  </si>
  <si>
    <t>Specifikace</t>
  </si>
  <si>
    <t>POL3_</t>
  </si>
  <si>
    <t>7,60*0,13/2</t>
  </si>
  <si>
    <t>764242425R00</t>
  </si>
  <si>
    <t>Odvětrávací hlavice pro WC pr.150mm,TiZn RHEINZINK</t>
  </si>
  <si>
    <t>kus</t>
  </si>
  <si>
    <t>764430840R00</t>
  </si>
  <si>
    <t>Demontáž oplechování zdí,rš od 330 do 500 mm</t>
  </si>
  <si>
    <t>m</t>
  </si>
  <si>
    <t>764817143TT2</t>
  </si>
  <si>
    <t>Oplechování zdí (atik) z Lindab plechu, rš 430 mm nalepení Enkolitem</t>
  </si>
  <si>
    <t>Vlastní</t>
  </si>
  <si>
    <t>Indiv</t>
  </si>
  <si>
    <t>2/K</t>
  </si>
  <si>
    <t>D+M Střešní chrlič s manžetou</t>
  </si>
  <si>
    <t>Soubor</t>
  </si>
  <si>
    <t>OPN</t>
  </si>
  <si>
    <t>POL13_0</t>
  </si>
  <si>
    <t>Provedení dle PD.</t>
  </si>
  <si>
    <t>4/K</t>
  </si>
  <si>
    <t>D+M Výměna průchodek DN 80</t>
  </si>
  <si>
    <t>1/Z</t>
  </si>
  <si>
    <t>D+M výměna vstupní mříže vč. zárubně</t>
  </si>
  <si>
    <t>2/Z</t>
  </si>
  <si>
    <t>D+M výměna vstupních dveří</t>
  </si>
  <si>
    <t>4/Z</t>
  </si>
  <si>
    <t>D+M Regulační lamelová mříž VZT</t>
  </si>
  <si>
    <t>783201831R00</t>
  </si>
  <si>
    <t>Odstr. nátěrů z kovových konstr. chem.odstraňovači</t>
  </si>
  <si>
    <t>783225100R00</t>
  </si>
  <si>
    <t>Nátěr syntetický kovových konstrukcí 2x + 1x email</t>
  </si>
  <si>
    <t>včetně pomocného lešení.</t>
  </si>
  <si>
    <t>783825110T00</t>
  </si>
  <si>
    <t>Nátěr Sikafloor 2530 W betonových povrchů 2x</t>
  </si>
  <si>
    <t>Kalkul</t>
  </si>
  <si>
    <t>783903812R00</t>
  </si>
  <si>
    <t>Odmaštění saponáty</t>
  </si>
  <si>
    <t>783941311R00</t>
  </si>
  <si>
    <t>Podklad pod antigraffiti PX 07 PRIMER hladké ploch</t>
  </si>
  <si>
    <t>783941321R00</t>
  </si>
  <si>
    <t>Podklad pod antigraffiti PX 07 PRIMER savé povrchy</t>
  </si>
  <si>
    <t>783942222R00</t>
  </si>
  <si>
    <t>Nátěr antigraffiti, hladké plochy, KTX 07  2 x</t>
  </si>
  <si>
    <t>včetně montáže, dodávky a demontáže pomocného lešení.</t>
  </si>
  <si>
    <t>783942232R00</t>
  </si>
  <si>
    <t>Nátěr antigraffiti, savé povrchy, KTX 07  2 x</t>
  </si>
  <si>
    <t>783896210T00</t>
  </si>
  <si>
    <t>Penetrace betonových podkladů Sika 1x</t>
  </si>
  <si>
    <t>Treláž</t>
  </si>
  <si>
    <t>D+M Kompozitová treláž na OK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</si>
  <si>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</si>
  <si>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</si>
  <si>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</si>
  <si>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</si>
  <si>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</si>
  <si>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</si>
  <si>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</si>
  <si>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979990101R00</t>
  </si>
  <si>
    <t>Poplatek za sklád.suti-směs bet.a cihel do 30x30cm</t>
  </si>
  <si>
    <t>004111010R</t>
  </si>
  <si>
    <t xml:space="preserve">Průzkumné práce </t>
  </si>
  <si>
    <t>VRN</t>
  </si>
  <si>
    <t>POL99_8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</si>
  <si>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</si>
  <si>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00511 R</t>
  </si>
  <si>
    <t xml:space="preserve">Geodetické práce </t>
  </si>
  <si>
    <t>005121 R</t>
  </si>
  <si>
    <t>Zařízení staveniště</t>
  </si>
  <si>
    <t>Veškeré náklady spojené s vybudováním, provozem a odstraněním zařízení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</si>
  <si>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</si>
  <si>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</si>
  <si>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</si>
  <si>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</si>
  <si>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Poznámky uchazeče k zadání</t>
  </si>
  <si>
    <t>POPUZIV</t>
  </si>
  <si>
    <t>END</t>
  </si>
  <si>
    <t>09</t>
  </si>
  <si>
    <t>Rekonstrukce vstupního objektu Š12 Vodní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</si>
</sst>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0" t="s">
        <v>41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1" t="s">
        <v>4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6" t="s">
        <v>24</v>
      </c>
      <c r="C2" s="77"/>
      <c r="D2" s="78" t="s">
        <v>49</v>
      </c>
      <c r="E2" s="200" t="s">
        <v>303</v>
      </c>
      <c r="F2" s="201"/>
      <c r="G2" s="201"/>
      <c r="H2" s="201"/>
      <c r="I2" s="201"/>
      <c r="J2" s="202"/>
      <c r="O2" s="1"/>
    </row>
    <row r="3" spans="1:15" ht="27" customHeight="1" x14ac:dyDescent="0.2">
      <c r="A3" s="2"/>
      <c r="B3" s="79" t="s">
        <v>47</v>
      </c>
      <c r="C3" s="77"/>
      <c r="D3" s="80" t="s">
        <v>302</v>
      </c>
      <c r="E3" s="203" t="s">
        <v>46</v>
      </c>
      <c r="F3" s="204"/>
      <c r="G3" s="204"/>
      <c r="H3" s="204"/>
      <c r="I3" s="204"/>
      <c r="J3" s="205"/>
    </row>
    <row r="4" spans="1:15" ht="23.25" customHeight="1" x14ac:dyDescent="0.2">
      <c r="A4" s="73">
        <v>13049</v>
      </c>
      <c r="B4" s="81" t="s">
        <v>48</v>
      </c>
      <c r="C4" s="82"/>
      <c r="D4" s="83" t="s">
        <v>43</v>
      </c>
      <c r="E4" s="213" t="s">
        <v>44</v>
      </c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23</v>
      </c>
      <c r="D5" s="218" t="s">
        <v>50</v>
      </c>
      <c r="E5" s="219"/>
      <c r="F5" s="219"/>
      <c r="G5" s="219"/>
      <c r="H5" s="18" t="s">
        <v>42</v>
      </c>
      <c r="I5" s="84" t="s">
        <v>54</v>
      </c>
      <c r="J5" s="8"/>
    </row>
    <row r="6" spans="1:15" ht="15.75" customHeight="1" x14ac:dyDescent="0.2">
      <c r="A6" s="2"/>
      <c r="B6" s="28"/>
      <c r="C6" s="53"/>
      <c r="D6" s="220" t="s">
        <v>51</v>
      </c>
      <c r="E6" s="221"/>
      <c r="F6" s="221"/>
      <c r="G6" s="221"/>
      <c r="H6" s="18" t="s">
        <v>36</v>
      </c>
      <c r="I6" s="84" t="s">
        <v>55</v>
      </c>
      <c r="J6" s="8"/>
    </row>
    <row r="7" spans="1:15" ht="15.75" customHeight="1" x14ac:dyDescent="0.2">
      <c r="A7" s="2"/>
      <c r="B7" s="29"/>
      <c r="C7" s="54"/>
      <c r="D7" s="74" t="s">
        <v>53</v>
      </c>
      <c r="E7" s="222" t="s">
        <v>52</v>
      </c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75" t="s">
        <v>56</v>
      </c>
      <c r="H8" s="18" t="s">
        <v>42</v>
      </c>
      <c r="I8" s="84" t="s">
        <v>60</v>
      </c>
      <c r="J8" s="8"/>
    </row>
    <row r="9" spans="1:15" ht="15.75" hidden="1" customHeight="1" x14ac:dyDescent="0.2">
      <c r="A9" s="2"/>
      <c r="B9" s="2"/>
      <c r="D9" s="75" t="s">
        <v>57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4"/>
      <c r="D10" s="74" t="s">
        <v>59</v>
      </c>
      <c r="E10" s="85" t="s">
        <v>58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7"/>
      <c r="E11" s="207"/>
      <c r="F11" s="207"/>
      <c r="G11" s="207"/>
      <c r="H11" s="18" t="s">
        <v>42</v>
      </c>
      <c r="I11" s="87"/>
      <c r="J11" s="8"/>
    </row>
    <row r="12" spans="1:15" ht="15.75" customHeight="1" x14ac:dyDescent="0.2">
      <c r="A12" s="2"/>
      <c r="B12" s="28"/>
      <c r="C12" s="53"/>
      <c r="D12" s="212"/>
      <c r="E12" s="212"/>
      <c r="F12" s="212"/>
      <c r="G12" s="212"/>
      <c r="H12" s="18" t="s">
        <v>36</v>
      </c>
      <c r="I12" s="87"/>
      <c r="J12" s="8"/>
    </row>
    <row r="13" spans="1:15" ht="15.75" customHeight="1" x14ac:dyDescent="0.2">
      <c r="A13" s="2"/>
      <c r="B13" s="29"/>
      <c r="C13" s="54"/>
      <c r="D13" s="86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206"/>
      <c r="F15" s="206"/>
      <c r="G15" s="208"/>
      <c r="H15" s="208"/>
      <c r="I15" s="208" t="s">
        <v>31</v>
      </c>
      <c r="J15" s="209"/>
    </row>
    <row r="16" spans="1:15" ht="23.25" customHeight="1" x14ac:dyDescent="0.2">
      <c r="A16" s="140" t="s">
        <v>26</v>
      </c>
      <c r="B16" s="38" t="s">
        <v>26</v>
      </c>
      <c r="C16" s="59"/>
      <c r="D16" s="60"/>
      <c r="E16" s="197"/>
      <c r="F16" s="198"/>
      <c r="G16" s="197"/>
      <c r="H16" s="198"/>
      <c r="I16" s="197">
        <f>SUMIF(F49:F67,A16,I49:I67)+SUMIF(F49:F67,"PSU",I49:I67)</f>
        <v>0</v>
      </c>
      <c r="J16" s="199"/>
    </row>
    <row r="17" spans="1:10" ht="23.25" customHeight="1" x14ac:dyDescent="0.2">
      <c r="A17" s="140" t="s">
        <v>27</v>
      </c>
      <c r="B17" s="38" t="s">
        <v>27</v>
      </c>
      <c r="C17" s="59"/>
      <c r="D17" s="60"/>
      <c r="E17" s="197"/>
      <c r="F17" s="198"/>
      <c r="G17" s="197"/>
      <c r="H17" s="198"/>
      <c r="I17" s="197">
        <f>SUMIF(F49:F67,A17,I49:I67)</f>
        <v>0</v>
      </c>
      <c r="J17" s="199"/>
    </row>
    <row r="18" spans="1:10" ht="23.25" customHeight="1" x14ac:dyDescent="0.2">
      <c r="A18" s="140" t="s">
        <v>28</v>
      </c>
      <c r="B18" s="38" t="s">
        <v>28</v>
      </c>
      <c r="C18" s="59"/>
      <c r="D18" s="60"/>
      <c r="E18" s="197"/>
      <c r="F18" s="198"/>
      <c r="G18" s="197"/>
      <c r="H18" s="198"/>
      <c r="I18" s="197">
        <f>SUMIF(F49:F67,A18,I49:I67)</f>
        <v>0</v>
      </c>
      <c r="J18" s="199"/>
    </row>
    <row r="19" spans="1:10" ht="23.25" customHeight="1" x14ac:dyDescent="0.2">
      <c r="A19" s="140" t="s">
        <v>104</v>
      </c>
      <c r="B19" s="38" t="s">
        <v>29</v>
      </c>
      <c r="C19" s="59"/>
      <c r="D19" s="60"/>
      <c r="E19" s="197"/>
      <c r="F19" s="198"/>
      <c r="G19" s="197"/>
      <c r="H19" s="198"/>
      <c r="I19" s="197">
        <f>SUMIF(F49:F67,A19,I49:I67)</f>
        <v>0</v>
      </c>
      <c r="J19" s="199"/>
    </row>
    <row r="20" spans="1:10" ht="23.25" customHeight="1" x14ac:dyDescent="0.2">
      <c r="A20" s="140" t="s">
        <v>103</v>
      </c>
      <c r="B20" s="38" t="s">
        <v>30</v>
      </c>
      <c r="C20" s="59"/>
      <c r="D20" s="60"/>
      <c r="E20" s="197"/>
      <c r="F20" s="198"/>
      <c r="G20" s="197"/>
      <c r="H20" s="198"/>
      <c r="I20" s="197">
        <f>SUMIF(F49:F67,A20,I49:I67)</f>
        <v>0</v>
      </c>
      <c r="J20" s="199"/>
    </row>
    <row r="21" spans="1:10" ht="23.25" customHeight="1" x14ac:dyDescent="0.2">
      <c r="A21" s="2"/>
      <c r="B21" s="48" t="s">
        <v>31</v>
      </c>
      <c r="C21" s="61"/>
      <c r="D21" s="62"/>
      <c r="E21" s="210"/>
      <c r="F21" s="211"/>
      <c r="G21" s="210"/>
      <c r="H21" s="211"/>
      <c r="I21" s="210">
        <f>SUM(I16:J20)</f>
        <v>0</v>
      </c>
      <c r="J21" s="229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227">
        <f>ZakladDPHSniVypocet</f>
        <v>0</v>
      </c>
      <c r="H23" s="228"/>
      <c r="I23" s="22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227">
        <f>ZakladDPHZaklVypocet</f>
        <v>0</v>
      </c>
      <c r="H25" s="228"/>
      <c r="I25" s="22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194">
        <f>A25</f>
        <v>0</v>
      </c>
      <c r="H26" s="195"/>
      <c r="I26" s="19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196">
        <f>CenaCelkem-(ZakladDPHSni+DPHSni+ZakladDPHZakl+DPHZakl)</f>
        <v>0</v>
      </c>
      <c r="H27" s="196"/>
      <c r="I27" s="196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31">
        <f>ZakladDPHSniVypocet+ZakladDPHZaklVypocet</f>
        <v>0</v>
      </c>
      <c r="H28" s="231"/>
      <c r="I28" s="231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30">
        <f>A27</f>
        <v>0</v>
      </c>
      <c r="H29" s="230"/>
      <c r="I29" s="230"/>
      <c r="J29" s="121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61</v>
      </c>
      <c r="C39" s="236"/>
      <c r="D39" s="236"/>
      <c r="E39" s="236"/>
      <c r="F39" s="101">
        <f>'01 01.1 Pol'!AE114</f>
        <v>0</v>
      </c>
      <c r="G39" s="102">
        <f>'01 01.1 Pol'!AF114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45</v>
      </c>
      <c r="C40" s="237" t="s">
        <v>46</v>
      </c>
      <c r="D40" s="237"/>
      <c r="E40" s="237"/>
      <c r="F40" s="106">
        <f>'01 01.1 Pol'!AE114</f>
        <v>0</v>
      </c>
      <c r="G40" s="107">
        <f>'01 01.1 Pol'!AF114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236" t="s">
        <v>44</v>
      </c>
      <c r="D41" s="236"/>
      <c r="E41" s="236"/>
      <c r="F41" s="110">
        <f>'01 01.1 Pol'!AE114</f>
        <v>0</v>
      </c>
      <c r="G41" s="103">
        <f>'01 01.1 Pol'!AF114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238" t="s">
        <v>62</v>
      </c>
      <c r="C42" s="239"/>
      <c r="D42" s="239"/>
      <c r="E42" s="240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6" spans="1:10" ht="15.75" x14ac:dyDescent="0.25">
      <c r="B46" s="122" t="s">
        <v>64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65</v>
      </c>
      <c r="G48" s="129"/>
      <c r="H48" s="129"/>
      <c r="I48" s="129" t="s">
        <v>31</v>
      </c>
      <c r="J48" s="129" t="s">
        <v>0</v>
      </c>
    </row>
    <row r="49" spans="1:10" ht="36.75" customHeight="1" x14ac:dyDescent="0.2">
      <c r="A49" s="125"/>
      <c r="B49" s="130" t="s">
        <v>66</v>
      </c>
      <c r="C49" s="241" t="s">
        <v>67</v>
      </c>
      <c r="D49" s="242"/>
      <c r="E49" s="242"/>
      <c r="F49" s="136" t="s">
        <v>26</v>
      </c>
      <c r="G49" s="137"/>
      <c r="H49" s="137"/>
      <c r="I49" s="137">
        <f>'01 01.1 Pol'!G8</f>
        <v>0</v>
      </c>
      <c r="J49" s="134" t="str">
        <f>IF(I68=0,"",I49/I68*100)</f>
        <v/>
      </c>
    </row>
    <row r="50" spans="1:10" ht="36.75" customHeight="1" x14ac:dyDescent="0.2">
      <c r="A50" s="125"/>
      <c r="B50" s="130" t="s">
        <v>68</v>
      </c>
      <c r="C50" s="241" t="s">
        <v>69</v>
      </c>
      <c r="D50" s="242"/>
      <c r="E50" s="242"/>
      <c r="F50" s="136" t="s">
        <v>26</v>
      </c>
      <c r="G50" s="137"/>
      <c r="H50" s="137"/>
      <c r="I50" s="137">
        <f>'01 01.1 Pol'!G16</f>
        <v>0</v>
      </c>
      <c r="J50" s="134" t="str">
        <f>IF(I68=0,"",I50/I68*100)</f>
        <v/>
      </c>
    </row>
    <row r="51" spans="1:10" ht="36.75" customHeight="1" x14ac:dyDescent="0.2">
      <c r="A51" s="125"/>
      <c r="B51" s="130" t="s">
        <v>70</v>
      </c>
      <c r="C51" s="241" t="s">
        <v>71</v>
      </c>
      <c r="D51" s="242"/>
      <c r="E51" s="242"/>
      <c r="F51" s="136" t="s">
        <v>26</v>
      </c>
      <c r="G51" s="137"/>
      <c r="H51" s="137"/>
      <c r="I51" s="137">
        <f>'01 01.1 Pol'!G21</f>
        <v>0</v>
      </c>
      <c r="J51" s="134" t="str">
        <f>IF(I68=0,"",I51/I68*100)</f>
        <v/>
      </c>
    </row>
    <row r="52" spans="1:10" ht="36.75" customHeight="1" x14ac:dyDescent="0.2">
      <c r="A52" s="125"/>
      <c r="B52" s="130" t="s">
        <v>72</v>
      </c>
      <c r="C52" s="241" t="s">
        <v>73</v>
      </c>
      <c r="D52" s="242"/>
      <c r="E52" s="242"/>
      <c r="F52" s="136" t="s">
        <v>26</v>
      </c>
      <c r="G52" s="137"/>
      <c r="H52" s="137"/>
      <c r="I52" s="137">
        <f>'01 01.1 Pol'!G23</f>
        <v>0</v>
      </c>
      <c r="J52" s="134" t="str">
        <f>IF(I68=0,"",I52/I68*100)</f>
        <v/>
      </c>
    </row>
    <row r="53" spans="1:10" ht="36.75" customHeight="1" x14ac:dyDescent="0.2">
      <c r="A53" s="125"/>
      <c r="B53" s="130" t="s">
        <v>74</v>
      </c>
      <c r="C53" s="241" t="s">
        <v>75</v>
      </c>
      <c r="D53" s="242"/>
      <c r="E53" s="242"/>
      <c r="F53" s="136" t="s">
        <v>26</v>
      </c>
      <c r="G53" s="137"/>
      <c r="H53" s="137"/>
      <c r="I53" s="137">
        <f>'01 01.1 Pol'!G27</f>
        <v>0</v>
      </c>
      <c r="J53" s="134" t="str">
        <f>IF(I68=0,"",I53/I68*100)</f>
        <v/>
      </c>
    </row>
    <row r="54" spans="1:10" ht="36.75" customHeight="1" x14ac:dyDescent="0.2">
      <c r="A54" s="125"/>
      <c r="B54" s="130" t="s">
        <v>76</v>
      </c>
      <c r="C54" s="241" t="s">
        <v>77</v>
      </c>
      <c r="D54" s="242"/>
      <c r="E54" s="242"/>
      <c r="F54" s="136" t="s">
        <v>26</v>
      </c>
      <c r="G54" s="137"/>
      <c r="H54" s="137"/>
      <c r="I54" s="137">
        <f>'01 01.1 Pol'!G30</f>
        <v>0</v>
      </c>
      <c r="J54" s="134" t="str">
        <f>IF(I68=0,"",I54/I68*100)</f>
        <v/>
      </c>
    </row>
    <row r="55" spans="1:10" ht="36.75" customHeight="1" x14ac:dyDescent="0.2">
      <c r="A55" s="125"/>
      <c r="B55" s="130" t="s">
        <v>78</v>
      </c>
      <c r="C55" s="241" t="s">
        <v>79</v>
      </c>
      <c r="D55" s="242"/>
      <c r="E55" s="242"/>
      <c r="F55" s="136" t="s">
        <v>26</v>
      </c>
      <c r="G55" s="137"/>
      <c r="H55" s="137"/>
      <c r="I55" s="137">
        <f>'01 01.1 Pol'!G33</f>
        <v>0</v>
      </c>
      <c r="J55" s="134" t="str">
        <f>IF(I68=0,"",I55/I68*100)</f>
        <v/>
      </c>
    </row>
    <row r="56" spans="1:10" ht="36.75" customHeight="1" x14ac:dyDescent="0.2">
      <c r="A56" s="125"/>
      <c r="B56" s="130" t="s">
        <v>80</v>
      </c>
      <c r="C56" s="241" t="s">
        <v>81</v>
      </c>
      <c r="D56" s="242"/>
      <c r="E56" s="242"/>
      <c r="F56" s="136" t="s">
        <v>26</v>
      </c>
      <c r="G56" s="137"/>
      <c r="H56" s="137"/>
      <c r="I56" s="137">
        <f>'01 01.1 Pol'!G41</f>
        <v>0</v>
      </c>
      <c r="J56" s="134" t="str">
        <f>IF(I68=0,"",I56/I68*100)</f>
        <v/>
      </c>
    </row>
    <row r="57" spans="1:10" ht="36.75" customHeight="1" x14ac:dyDescent="0.2">
      <c r="A57" s="125"/>
      <c r="B57" s="130" t="s">
        <v>82</v>
      </c>
      <c r="C57" s="241" t="s">
        <v>83</v>
      </c>
      <c r="D57" s="242"/>
      <c r="E57" s="242"/>
      <c r="F57" s="136" t="s">
        <v>26</v>
      </c>
      <c r="G57" s="137"/>
      <c r="H57" s="137"/>
      <c r="I57" s="137">
        <f>'01 01.1 Pol'!G46</f>
        <v>0</v>
      </c>
      <c r="J57" s="134" t="str">
        <f>IF(I68=0,"",I57/I68*100)</f>
        <v/>
      </c>
    </row>
    <row r="58" spans="1:10" ht="36.75" customHeight="1" x14ac:dyDescent="0.2">
      <c r="A58" s="125"/>
      <c r="B58" s="130" t="s">
        <v>84</v>
      </c>
      <c r="C58" s="241" t="s">
        <v>85</v>
      </c>
      <c r="D58" s="242"/>
      <c r="E58" s="242"/>
      <c r="F58" s="136" t="s">
        <v>26</v>
      </c>
      <c r="G58" s="137"/>
      <c r="H58" s="137"/>
      <c r="I58" s="137">
        <f>'01 01.1 Pol'!G51</f>
        <v>0</v>
      </c>
      <c r="J58" s="134" t="str">
        <f>IF(I68=0,"",I58/I68*100)</f>
        <v/>
      </c>
    </row>
    <row r="59" spans="1:10" ht="36.75" customHeight="1" x14ac:dyDescent="0.2">
      <c r="A59" s="125"/>
      <c r="B59" s="130" t="s">
        <v>86</v>
      </c>
      <c r="C59" s="241" t="s">
        <v>87</v>
      </c>
      <c r="D59" s="242"/>
      <c r="E59" s="242"/>
      <c r="F59" s="136" t="s">
        <v>26</v>
      </c>
      <c r="G59" s="137"/>
      <c r="H59" s="137"/>
      <c r="I59" s="137">
        <f>'01 01.1 Pol'!G57</f>
        <v>0</v>
      </c>
      <c r="J59" s="134" t="str">
        <f>IF(I68=0,"",I59/I68*100)</f>
        <v/>
      </c>
    </row>
    <row r="60" spans="1:10" ht="36.75" customHeight="1" x14ac:dyDescent="0.2">
      <c r="A60" s="125"/>
      <c r="B60" s="130" t="s">
        <v>88</v>
      </c>
      <c r="C60" s="241" t="s">
        <v>89</v>
      </c>
      <c r="D60" s="242"/>
      <c r="E60" s="242"/>
      <c r="F60" s="136" t="s">
        <v>27</v>
      </c>
      <c r="G60" s="137"/>
      <c r="H60" s="137"/>
      <c r="I60" s="137">
        <f>'01 01.1 Pol'!G59</f>
        <v>0</v>
      </c>
      <c r="J60" s="134" t="str">
        <f>IF(I68=0,"",I60/I68*100)</f>
        <v/>
      </c>
    </row>
    <row r="61" spans="1:10" ht="36.75" customHeight="1" x14ac:dyDescent="0.2">
      <c r="A61" s="125"/>
      <c r="B61" s="130" t="s">
        <v>90</v>
      </c>
      <c r="C61" s="241" t="s">
        <v>91</v>
      </c>
      <c r="D61" s="242"/>
      <c r="E61" s="242"/>
      <c r="F61" s="136" t="s">
        <v>27</v>
      </c>
      <c r="G61" s="137"/>
      <c r="H61" s="137"/>
      <c r="I61" s="137">
        <f>'01 01.1 Pol'!G64</f>
        <v>0</v>
      </c>
      <c r="J61" s="134" t="str">
        <f>IF(I68=0,"",I61/I68*100)</f>
        <v/>
      </c>
    </row>
    <row r="62" spans="1:10" ht="36.75" customHeight="1" x14ac:dyDescent="0.2">
      <c r="A62" s="125"/>
      <c r="B62" s="130" t="s">
        <v>92</v>
      </c>
      <c r="C62" s="241" t="s">
        <v>93</v>
      </c>
      <c r="D62" s="242"/>
      <c r="E62" s="242"/>
      <c r="F62" s="136" t="s">
        <v>27</v>
      </c>
      <c r="G62" s="137"/>
      <c r="H62" s="137"/>
      <c r="I62" s="137">
        <f>'01 01.1 Pol'!G69</f>
        <v>0</v>
      </c>
      <c r="J62" s="134" t="str">
        <f>IF(I68=0,"",I62/I68*100)</f>
        <v/>
      </c>
    </row>
    <row r="63" spans="1:10" ht="36.75" customHeight="1" x14ac:dyDescent="0.2">
      <c r="A63" s="125"/>
      <c r="B63" s="130" t="s">
        <v>94</v>
      </c>
      <c r="C63" s="241" t="s">
        <v>95</v>
      </c>
      <c r="D63" s="242"/>
      <c r="E63" s="242"/>
      <c r="F63" s="136" t="s">
        <v>27</v>
      </c>
      <c r="G63" s="137"/>
      <c r="H63" s="137"/>
      <c r="I63" s="137">
        <f>'01 01.1 Pol'!G77</f>
        <v>0</v>
      </c>
      <c r="J63" s="134" t="str">
        <f>IF(I68=0,"",I63/I68*100)</f>
        <v/>
      </c>
    </row>
    <row r="64" spans="1:10" ht="36.75" customHeight="1" x14ac:dyDescent="0.2">
      <c r="A64" s="125"/>
      <c r="B64" s="130" t="s">
        <v>96</v>
      </c>
      <c r="C64" s="241" t="s">
        <v>97</v>
      </c>
      <c r="D64" s="242"/>
      <c r="E64" s="242"/>
      <c r="F64" s="136" t="s">
        <v>27</v>
      </c>
      <c r="G64" s="137"/>
      <c r="H64" s="137"/>
      <c r="I64" s="137">
        <f>'01 01.1 Pol'!G84</f>
        <v>0</v>
      </c>
      <c r="J64" s="134" t="str">
        <f>IF(I68=0,"",I64/I68*100)</f>
        <v/>
      </c>
    </row>
    <row r="65" spans="1:10" ht="36.75" customHeight="1" x14ac:dyDescent="0.2">
      <c r="A65" s="125"/>
      <c r="B65" s="130" t="s">
        <v>98</v>
      </c>
      <c r="C65" s="241" t="s">
        <v>99</v>
      </c>
      <c r="D65" s="242"/>
      <c r="E65" s="242"/>
      <c r="F65" s="136" t="s">
        <v>28</v>
      </c>
      <c r="G65" s="137"/>
      <c r="H65" s="137"/>
      <c r="I65" s="137">
        <f>'01 01.1 Pol'!G97</f>
        <v>0</v>
      </c>
      <c r="J65" s="134" t="str">
        <f>IF(I68=0,"",I65/I68*100)</f>
        <v/>
      </c>
    </row>
    <row r="66" spans="1:10" ht="36.75" customHeight="1" x14ac:dyDescent="0.2">
      <c r="A66" s="125"/>
      <c r="B66" s="130" t="s">
        <v>100</v>
      </c>
      <c r="C66" s="241" t="s">
        <v>101</v>
      </c>
      <c r="D66" s="242"/>
      <c r="E66" s="242"/>
      <c r="F66" s="136" t="s">
        <v>102</v>
      </c>
      <c r="G66" s="137"/>
      <c r="H66" s="137"/>
      <c r="I66" s="137">
        <f>'01 01.1 Pol'!G100</f>
        <v>0</v>
      </c>
      <c r="J66" s="134" t="str">
        <f>IF(I68=0,"",I66/I68*100)</f>
        <v/>
      </c>
    </row>
    <row r="67" spans="1:10" ht="36.75" customHeight="1" x14ac:dyDescent="0.2">
      <c r="A67" s="125"/>
      <c r="B67" s="130" t="s">
        <v>103</v>
      </c>
      <c r="C67" s="241" t="s">
        <v>30</v>
      </c>
      <c r="D67" s="242"/>
      <c r="E67" s="242"/>
      <c r="F67" s="136" t="s">
        <v>103</v>
      </c>
      <c r="G67" s="137"/>
      <c r="H67" s="137"/>
      <c r="I67" s="137">
        <f>'01 01.1 Pol'!G105</f>
        <v>0</v>
      </c>
      <c r="J67" s="134" t="str">
        <f>IF(I68=0,"",I67/I68*100)</f>
        <v/>
      </c>
    </row>
    <row r="68" spans="1:10" ht="25.5" customHeight="1" x14ac:dyDescent="0.2">
      <c r="A68" s="126"/>
      <c r="B68" s="131" t="s">
        <v>1</v>
      </c>
      <c r="C68" s="132"/>
      <c r="D68" s="133"/>
      <c r="E68" s="133"/>
      <c r="F68" s="138"/>
      <c r="G68" s="139"/>
      <c r="H68" s="139"/>
      <c r="I68" s="139">
        <f>SUM(I49:I67)</f>
        <v>0</v>
      </c>
      <c r="J68" s="135">
        <f>SUM(J49:J67)</f>
        <v>0</v>
      </c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  <row r="71" spans="1:10" x14ac:dyDescent="0.2">
      <c r="F71" s="88"/>
      <c r="G71" s="88"/>
      <c r="H71" s="88"/>
      <c r="I71" s="88"/>
      <c r="J71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10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68B59-977D-4519-B578-1B278C1A95CE}">
  <sheetPr>
    <outlinePr summaryBelow="0"/>
  </sheetPr>
  <dimension ref="A1:BH5000"/>
  <sheetViews>
    <sheetView tabSelected="1" workbookViewId="0">
      <pane ySplit="7" topLeftCell="A35" activePane="bottomLeft" state="frozen"/>
      <selection pane="bottomLeft" activeCell="AQ58" sqref="AQ58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3" t="s">
        <v>7</v>
      </c>
      <c r="B1" s="263"/>
      <c r="C1" s="263"/>
      <c r="D1" s="263"/>
      <c r="E1" s="263"/>
      <c r="F1" s="263"/>
      <c r="G1" s="263"/>
      <c r="AG1" t="s">
        <v>105</v>
      </c>
    </row>
    <row r="2" spans="1:60" ht="24.95" customHeight="1" x14ac:dyDescent="0.2">
      <c r="A2" s="141" t="s">
        <v>8</v>
      </c>
      <c r="B2" s="49" t="s">
        <v>49</v>
      </c>
      <c r="C2" s="264" t="s">
        <v>303</v>
      </c>
      <c r="D2" s="265"/>
      <c r="E2" s="265"/>
      <c r="F2" s="265"/>
      <c r="G2" s="266"/>
      <c r="AG2" t="s">
        <v>106</v>
      </c>
    </row>
    <row r="3" spans="1:60" ht="24.95" customHeight="1" x14ac:dyDescent="0.2">
      <c r="A3" s="141" t="s">
        <v>9</v>
      </c>
      <c r="B3" s="49" t="s">
        <v>302</v>
      </c>
      <c r="C3" s="264" t="s">
        <v>46</v>
      </c>
      <c r="D3" s="265"/>
      <c r="E3" s="265"/>
      <c r="F3" s="265"/>
      <c r="G3" s="266"/>
      <c r="AC3" s="123" t="s">
        <v>106</v>
      </c>
      <c r="AG3" t="s">
        <v>107</v>
      </c>
    </row>
    <row r="4" spans="1:60" ht="24.95" customHeight="1" x14ac:dyDescent="0.2">
      <c r="A4" s="142" t="s">
        <v>10</v>
      </c>
      <c r="B4" s="143" t="s">
        <v>43</v>
      </c>
      <c r="C4" s="267" t="s">
        <v>44</v>
      </c>
      <c r="D4" s="268"/>
      <c r="E4" s="268"/>
      <c r="F4" s="268"/>
      <c r="G4" s="269"/>
      <c r="AG4" t="s">
        <v>108</v>
      </c>
    </row>
    <row r="5" spans="1:60" x14ac:dyDescent="0.2">
      <c r="D5" s="10"/>
    </row>
    <row r="6" spans="1:60" ht="38.25" x14ac:dyDescent="0.2">
      <c r="A6" s="145" t="s">
        <v>109</v>
      </c>
      <c r="B6" s="147" t="s">
        <v>110</v>
      </c>
      <c r="C6" s="147" t="s">
        <v>111</v>
      </c>
      <c r="D6" s="146" t="s">
        <v>112</v>
      </c>
      <c r="E6" s="145" t="s">
        <v>113</v>
      </c>
      <c r="F6" s="144" t="s">
        <v>114</v>
      </c>
      <c r="G6" s="145" t="s">
        <v>31</v>
      </c>
      <c r="H6" s="148" t="s">
        <v>32</v>
      </c>
      <c r="I6" s="148" t="s">
        <v>115</v>
      </c>
      <c r="J6" s="148" t="s">
        <v>33</v>
      </c>
      <c r="K6" s="148" t="s">
        <v>116</v>
      </c>
      <c r="L6" s="148" t="s">
        <v>117</v>
      </c>
      <c r="M6" s="148" t="s">
        <v>118</v>
      </c>
      <c r="N6" s="148" t="s">
        <v>119</v>
      </c>
      <c r="O6" s="148" t="s">
        <v>120</v>
      </c>
      <c r="P6" s="148" t="s">
        <v>121</v>
      </c>
      <c r="Q6" s="148" t="s">
        <v>122</v>
      </c>
      <c r="R6" s="148" t="s">
        <v>123</v>
      </c>
      <c r="S6" s="148" t="s">
        <v>124</v>
      </c>
      <c r="T6" s="148" t="s">
        <v>125</v>
      </c>
      <c r="U6" s="148" t="s">
        <v>126</v>
      </c>
      <c r="V6" s="148" t="s">
        <v>127</v>
      </c>
      <c r="W6" s="148" t="s">
        <v>128</v>
      </c>
      <c r="X6" s="148" t="s">
        <v>129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3" t="s">
        <v>130</v>
      </c>
      <c r="B8" s="164" t="s">
        <v>66</v>
      </c>
      <c r="C8" s="183" t="s">
        <v>67</v>
      </c>
      <c r="D8" s="165"/>
      <c r="E8" s="166"/>
      <c r="F8" s="167"/>
      <c r="G8" s="168">
        <f>SUMIF(AG9:AG15,"&lt;&gt;NOR",G9:G15)</f>
        <v>0</v>
      </c>
      <c r="H8" s="162"/>
      <c r="I8" s="162">
        <f>SUM(I9:I15)</f>
        <v>0</v>
      </c>
      <c r="J8" s="162"/>
      <c r="K8" s="162">
        <f>SUM(K9:K15)</f>
        <v>0</v>
      </c>
      <c r="L8" s="162"/>
      <c r="M8" s="162">
        <f>SUM(M9:M15)</f>
        <v>0</v>
      </c>
      <c r="N8" s="162"/>
      <c r="O8" s="162">
        <f>SUM(O9:O15)</f>
        <v>0</v>
      </c>
      <c r="P8" s="162"/>
      <c r="Q8" s="162">
        <f>SUM(Q9:Q15)</f>
        <v>0</v>
      </c>
      <c r="R8" s="162"/>
      <c r="S8" s="162"/>
      <c r="T8" s="162"/>
      <c r="U8" s="162"/>
      <c r="V8" s="162">
        <f>SUM(V9:V15)</f>
        <v>0.62000000000000011</v>
      </c>
      <c r="W8" s="162"/>
      <c r="X8" s="162"/>
      <c r="AG8" t="s">
        <v>131</v>
      </c>
    </row>
    <row r="9" spans="1:60" outlineLevel="1" x14ac:dyDescent="0.2">
      <c r="A9" s="169">
        <v>1</v>
      </c>
      <c r="B9" s="170" t="s">
        <v>132</v>
      </c>
      <c r="C9" s="184" t="s">
        <v>133</v>
      </c>
      <c r="D9" s="171" t="s">
        <v>134</v>
      </c>
      <c r="E9" s="172">
        <v>0.67500000000000004</v>
      </c>
      <c r="F9" s="173"/>
      <c r="G9" s="17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135</v>
      </c>
      <c r="T9" s="158" t="s">
        <v>135</v>
      </c>
      <c r="U9" s="158">
        <v>0.81799999999999995</v>
      </c>
      <c r="V9" s="158">
        <f>ROUND(E9*U9,2)</f>
        <v>0.55000000000000004</v>
      </c>
      <c r="W9" s="158"/>
      <c r="X9" s="158" t="s">
        <v>136</v>
      </c>
      <c r="Y9" s="149"/>
      <c r="Z9" s="149"/>
      <c r="AA9" s="149"/>
      <c r="AB9" s="149"/>
      <c r="AC9" s="149"/>
      <c r="AD9" s="149"/>
      <c r="AE9" s="149"/>
      <c r="AF9" s="149"/>
      <c r="AG9" s="149" t="s">
        <v>137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85" t="s">
        <v>138</v>
      </c>
      <c r="D10" s="160"/>
      <c r="E10" s="161">
        <v>0.67500000000000004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139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69">
        <v>2</v>
      </c>
      <c r="B11" s="170" t="s">
        <v>140</v>
      </c>
      <c r="C11" s="184" t="s">
        <v>141</v>
      </c>
      <c r="D11" s="171" t="s">
        <v>134</v>
      </c>
      <c r="E11" s="172">
        <v>0.16875000000000001</v>
      </c>
      <c r="F11" s="173"/>
      <c r="G11" s="174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8"/>
      <c r="S11" s="158" t="s">
        <v>135</v>
      </c>
      <c r="T11" s="158" t="s">
        <v>135</v>
      </c>
      <c r="U11" s="158">
        <v>0.11899999999999999</v>
      </c>
      <c r="V11" s="158">
        <f>ROUND(E11*U11,2)</f>
        <v>0.02</v>
      </c>
      <c r="W11" s="158"/>
      <c r="X11" s="158" t="s">
        <v>136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137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185" t="s">
        <v>142</v>
      </c>
      <c r="D12" s="160"/>
      <c r="E12" s="161">
        <v>0.16875000000000001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139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5">
        <v>3</v>
      </c>
      <c r="B13" s="176" t="s">
        <v>143</v>
      </c>
      <c r="C13" s="186" t="s">
        <v>144</v>
      </c>
      <c r="D13" s="177" t="s">
        <v>134</v>
      </c>
      <c r="E13" s="178">
        <v>0.67500000000000004</v>
      </c>
      <c r="F13" s="179"/>
      <c r="G13" s="180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8">
        <v>0</v>
      </c>
      <c r="O13" s="158">
        <f>ROUND(E13*N13,2)</f>
        <v>0</v>
      </c>
      <c r="P13" s="158">
        <v>0</v>
      </c>
      <c r="Q13" s="158">
        <f>ROUND(E13*P13,2)</f>
        <v>0</v>
      </c>
      <c r="R13" s="158"/>
      <c r="S13" s="158" t="s">
        <v>135</v>
      </c>
      <c r="T13" s="158" t="s">
        <v>135</v>
      </c>
      <c r="U13" s="158">
        <v>1.0999999999999999E-2</v>
      </c>
      <c r="V13" s="158">
        <f>ROUND(E13*U13,2)</f>
        <v>0.01</v>
      </c>
      <c r="W13" s="158"/>
      <c r="X13" s="158" t="s">
        <v>136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137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75">
        <v>4</v>
      </c>
      <c r="B14" s="176" t="s">
        <v>145</v>
      </c>
      <c r="C14" s="186" t="s">
        <v>146</v>
      </c>
      <c r="D14" s="177" t="s">
        <v>147</v>
      </c>
      <c r="E14" s="178">
        <v>2.25</v>
      </c>
      <c r="F14" s="179"/>
      <c r="G14" s="180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21</v>
      </c>
      <c r="M14" s="158">
        <f>G14*(1+L14/100)</f>
        <v>0</v>
      </c>
      <c r="N14" s="158">
        <v>0</v>
      </c>
      <c r="O14" s="158">
        <f>ROUND(E14*N14,2)</f>
        <v>0</v>
      </c>
      <c r="P14" s="158">
        <v>0</v>
      </c>
      <c r="Q14" s="158">
        <f>ROUND(E14*P14,2)</f>
        <v>0</v>
      </c>
      <c r="R14" s="158"/>
      <c r="S14" s="158" t="s">
        <v>135</v>
      </c>
      <c r="T14" s="158" t="s">
        <v>135</v>
      </c>
      <c r="U14" s="158">
        <v>1.7999999999999999E-2</v>
      </c>
      <c r="V14" s="158">
        <f>ROUND(E14*U14,2)</f>
        <v>0.04</v>
      </c>
      <c r="W14" s="158"/>
      <c r="X14" s="158" t="s">
        <v>136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137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75">
        <v>5</v>
      </c>
      <c r="B15" s="176" t="s">
        <v>148</v>
      </c>
      <c r="C15" s="186" t="s">
        <v>149</v>
      </c>
      <c r="D15" s="177" t="s">
        <v>134</v>
      </c>
      <c r="E15" s="178">
        <v>0.67500000000000004</v>
      </c>
      <c r="F15" s="179"/>
      <c r="G15" s="180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8">
        <v>0</v>
      </c>
      <c r="O15" s="158">
        <f>ROUND(E15*N15,2)</f>
        <v>0</v>
      </c>
      <c r="P15" s="158">
        <v>0</v>
      </c>
      <c r="Q15" s="158">
        <f>ROUND(E15*P15,2)</f>
        <v>0</v>
      </c>
      <c r="R15" s="158"/>
      <c r="S15" s="158" t="s">
        <v>135</v>
      </c>
      <c r="T15" s="158" t="s">
        <v>135</v>
      </c>
      <c r="U15" s="158">
        <v>0</v>
      </c>
      <c r="V15" s="158">
        <f>ROUND(E15*U15,2)</f>
        <v>0</v>
      </c>
      <c r="W15" s="158"/>
      <c r="X15" s="158" t="s">
        <v>136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137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x14ac:dyDescent="0.2">
      <c r="A16" s="163" t="s">
        <v>130</v>
      </c>
      <c r="B16" s="164" t="s">
        <v>68</v>
      </c>
      <c r="C16" s="183" t="s">
        <v>69</v>
      </c>
      <c r="D16" s="165"/>
      <c r="E16" s="166"/>
      <c r="F16" s="167"/>
      <c r="G16" s="168">
        <f>SUMIF(AG17:AG20,"&lt;&gt;NOR",G17:G20)</f>
        <v>0</v>
      </c>
      <c r="H16" s="162"/>
      <c r="I16" s="162">
        <f>SUM(I17:I20)</f>
        <v>0</v>
      </c>
      <c r="J16" s="162"/>
      <c r="K16" s="162">
        <f>SUM(K17:K20)</f>
        <v>0</v>
      </c>
      <c r="L16" s="162"/>
      <c r="M16" s="162">
        <f>SUM(M17:M20)</f>
        <v>0</v>
      </c>
      <c r="N16" s="162"/>
      <c r="O16" s="162">
        <f>SUM(O17:O20)</f>
        <v>1.46</v>
      </c>
      <c r="P16" s="162"/>
      <c r="Q16" s="162">
        <f>SUM(Q17:Q20)</f>
        <v>0</v>
      </c>
      <c r="R16" s="162"/>
      <c r="S16" s="162"/>
      <c r="T16" s="162"/>
      <c r="U16" s="162"/>
      <c r="V16" s="162">
        <f>SUM(V17:V20)</f>
        <v>5.1300000000000008</v>
      </c>
      <c r="W16" s="162"/>
      <c r="X16" s="162"/>
      <c r="AG16" t="s">
        <v>131</v>
      </c>
    </row>
    <row r="17" spans="1:60" outlineLevel="1" x14ac:dyDescent="0.2">
      <c r="A17" s="169">
        <v>6</v>
      </c>
      <c r="B17" s="170" t="s">
        <v>150</v>
      </c>
      <c r="C17" s="184" t="s">
        <v>151</v>
      </c>
      <c r="D17" s="171" t="s">
        <v>147</v>
      </c>
      <c r="E17" s="172">
        <v>8.3699999999999992</v>
      </c>
      <c r="F17" s="173"/>
      <c r="G17" s="174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8">
        <v>0</v>
      </c>
      <c r="O17" s="158">
        <f>ROUND(E17*N17,2)</f>
        <v>0</v>
      </c>
      <c r="P17" s="158">
        <v>0</v>
      </c>
      <c r="Q17" s="158">
        <f>ROUND(E17*P17,2)</f>
        <v>0</v>
      </c>
      <c r="R17" s="158"/>
      <c r="S17" s="158" t="s">
        <v>135</v>
      </c>
      <c r="T17" s="158" t="s">
        <v>135</v>
      </c>
      <c r="U17" s="158">
        <v>0.52600000000000002</v>
      </c>
      <c r="V17" s="158">
        <f>ROUND(E17*U17,2)</f>
        <v>4.4000000000000004</v>
      </c>
      <c r="W17" s="158"/>
      <c r="X17" s="158" t="s">
        <v>136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137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85" t="s">
        <v>152</v>
      </c>
      <c r="D18" s="160"/>
      <c r="E18" s="161">
        <v>5.37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139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85" t="s">
        <v>153</v>
      </c>
      <c r="D19" s="160"/>
      <c r="E19" s="161">
        <v>3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139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75">
        <v>7</v>
      </c>
      <c r="B20" s="176" t="s">
        <v>154</v>
      </c>
      <c r="C20" s="186" t="s">
        <v>155</v>
      </c>
      <c r="D20" s="177" t="s">
        <v>134</v>
      </c>
      <c r="E20" s="178">
        <v>0.67500000000000004</v>
      </c>
      <c r="F20" s="179"/>
      <c r="G20" s="180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8">
        <v>2.16</v>
      </c>
      <c r="O20" s="158">
        <f>ROUND(E20*N20,2)</f>
        <v>1.46</v>
      </c>
      <c r="P20" s="158">
        <v>0</v>
      </c>
      <c r="Q20" s="158">
        <f>ROUND(E20*P20,2)</f>
        <v>0</v>
      </c>
      <c r="R20" s="158"/>
      <c r="S20" s="158" t="s">
        <v>135</v>
      </c>
      <c r="T20" s="158" t="s">
        <v>135</v>
      </c>
      <c r="U20" s="158">
        <v>1.085</v>
      </c>
      <c r="V20" s="158">
        <f>ROUND(E20*U20,2)</f>
        <v>0.73</v>
      </c>
      <c r="W20" s="158"/>
      <c r="X20" s="158" t="s">
        <v>136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137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x14ac:dyDescent="0.2">
      <c r="A21" s="163" t="s">
        <v>130</v>
      </c>
      <c r="B21" s="164" t="s">
        <v>70</v>
      </c>
      <c r="C21" s="183" t="s">
        <v>71</v>
      </c>
      <c r="D21" s="165"/>
      <c r="E21" s="166"/>
      <c r="F21" s="167"/>
      <c r="G21" s="168">
        <f>SUMIF(AG22:AG22,"&lt;&gt;NOR",G22:G22)</f>
        <v>0</v>
      </c>
      <c r="H21" s="162"/>
      <c r="I21" s="162">
        <f>SUM(I22:I22)</f>
        <v>0</v>
      </c>
      <c r="J21" s="162"/>
      <c r="K21" s="162">
        <f>SUM(K22:K22)</f>
        <v>0</v>
      </c>
      <c r="L21" s="162"/>
      <c r="M21" s="162">
        <f>SUM(M22:M22)</f>
        <v>0</v>
      </c>
      <c r="N21" s="162"/>
      <c r="O21" s="162">
        <f>SUM(O22:O22)</f>
        <v>2.11</v>
      </c>
      <c r="P21" s="162"/>
      <c r="Q21" s="162">
        <f>SUM(Q22:Q22)</f>
        <v>0</v>
      </c>
      <c r="R21" s="162"/>
      <c r="S21" s="162"/>
      <c r="T21" s="162"/>
      <c r="U21" s="162"/>
      <c r="V21" s="162">
        <f>SUM(V22:V22)</f>
        <v>5.1100000000000003</v>
      </c>
      <c r="W21" s="162"/>
      <c r="X21" s="162"/>
      <c r="AG21" t="s">
        <v>131</v>
      </c>
    </row>
    <row r="22" spans="1:60" outlineLevel="1" x14ac:dyDescent="0.2">
      <c r="A22" s="175">
        <v>8</v>
      </c>
      <c r="B22" s="176" t="s">
        <v>156</v>
      </c>
      <c r="C22" s="186" t="s">
        <v>157</v>
      </c>
      <c r="D22" s="177" t="s">
        <v>134</v>
      </c>
      <c r="E22" s="178">
        <v>1.21</v>
      </c>
      <c r="F22" s="179"/>
      <c r="G22" s="180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8">
        <v>1.73973</v>
      </c>
      <c r="O22" s="158">
        <f>ROUND(E22*N22,2)</f>
        <v>2.11</v>
      </c>
      <c r="P22" s="158">
        <v>0</v>
      </c>
      <c r="Q22" s="158">
        <f>ROUND(E22*P22,2)</f>
        <v>0</v>
      </c>
      <c r="R22" s="158"/>
      <c r="S22" s="158" t="s">
        <v>135</v>
      </c>
      <c r="T22" s="158" t="s">
        <v>135</v>
      </c>
      <c r="U22" s="158">
        <v>4.2241</v>
      </c>
      <c r="V22" s="158">
        <f>ROUND(E22*U22,2)</f>
        <v>5.1100000000000003</v>
      </c>
      <c r="W22" s="158"/>
      <c r="X22" s="158" t="s">
        <v>158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159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x14ac:dyDescent="0.2">
      <c r="A23" s="163" t="s">
        <v>130</v>
      </c>
      <c r="B23" s="164" t="s">
        <v>72</v>
      </c>
      <c r="C23" s="183" t="s">
        <v>73</v>
      </c>
      <c r="D23" s="165"/>
      <c r="E23" s="166"/>
      <c r="F23" s="167"/>
      <c r="G23" s="168">
        <f>SUMIF(AG24:AG26,"&lt;&gt;NOR",G24:G26)</f>
        <v>0</v>
      </c>
      <c r="H23" s="162"/>
      <c r="I23" s="162">
        <f>SUM(I24:I26)</f>
        <v>0</v>
      </c>
      <c r="J23" s="162"/>
      <c r="K23" s="162">
        <f>SUM(K24:K26)</f>
        <v>0</v>
      </c>
      <c r="L23" s="162"/>
      <c r="M23" s="162">
        <f>SUM(M24:M26)</f>
        <v>0</v>
      </c>
      <c r="N23" s="162"/>
      <c r="O23" s="162">
        <f>SUM(O24:O26)</f>
        <v>3.6799999999999997</v>
      </c>
      <c r="P23" s="162"/>
      <c r="Q23" s="162">
        <f>SUM(Q24:Q26)</f>
        <v>0</v>
      </c>
      <c r="R23" s="162"/>
      <c r="S23" s="162"/>
      <c r="T23" s="162"/>
      <c r="U23" s="162"/>
      <c r="V23" s="162">
        <f>SUM(V24:V26)</f>
        <v>23.27</v>
      </c>
      <c r="W23" s="162"/>
      <c r="X23" s="162"/>
      <c r="AG23" t="s">
        <v>131</v>
      </c>
    </row>
    <row r="24" spans="1:60" ht="22.5" outlineLevel="1" x14ac:dyDescent="0.2">
      <c r="A24" s="175">
        <v>9</v>
      </c>
      <c r="B24" s="176" t="s">
        <v>160</v>
      </c>
      <c r="C24" s="186" t="s">
        <v>161</v>
      </c>
      <c r="D24" s="177" t="s">
        <v>147</v>
      </c>
      <c r="E24" s="178">
        <v>7.6</v>
      </c>
      <c r="F24" s="179"/>
      <c r="G24" s="180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8">
        <v>3.637E-2</v>
      </c>
      <c r="O24" s="158">
        <f>ROUND(E24*N24,2)</f>
        <v>0.28000000000000003</v>
      </c>
      <c r="P24" s="158">
        <v>0</v>
      </c>
      <c r="Q24" s="158">
        <f>ROUND(E24*P24,2)</f>
        <v>0</v>
      </c>
      <c r="R24" s="158"/>
      <c r="S24" s="158" t="s">
        <v>135</v>
      </c>
      <c r="T24" s="158" t="s">
        <v>135</v>
      </c>
      <c r="U24" s="158">
        <v>0.73399999999999999</v>
      </c>
      <c r="V24" s="158">
        <f>ROUND(E24*U24,2)</f>
        <v>5.58</v>
      </c>
      <c r="W24" s="158"/>
      <c r="X24" s="158" t="s">
        <v>136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137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75">
        <v>10</v>
      </c>
      <c r="B25" s="176" t="s">
        <v>162</v>
      </c>
      <c r="C25" s="186" t="s">
        <v>163</v>
      </c>
      <c r="D25" s="177" t="s">
        <v>147</v>
      </c>
      <c r="E25" s="178">
        <v>7.6</v>
      </c>
      <c r="F25" s="179"/>
      <c r="G25" s="180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135</v>
      </c>
      <c r="T25" s="158" t="s">
        <v>135</v>
      </c>
      <c r="U25" s="158">
        <v>0.17299999999999999</v>
      </c>
      <c r="V25" s="158">
        <f>ROUND(E25*U25,2)</f>
        <v>1.31</v>
      </c>
      <c r="W25" s="158"/>
      <c r="X25" s="158" t="s">
        <v>136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137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22.5" outlineLevel="1" x14ac:dyDescent="0.2">
      <c r="A26" s="175">
        <v>11</v>
      </c>
      <c r="B26" s="176" t="s">
        <v>164</v>
      </c>
      <c r="C26" s="186" t="s">
        <v>165</v>
      </c>
      <c r="D26" s="177" t="s">
        <v>147</v>
      </c>
      <c r="E26" s="178">
        <v>7.6</v>
      </c>
      <c r="F26" s="179"/>
      <c r="G26" s="180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8">
        <v>0.44782</v>
      </c>
      <c r="O26" s="158">
        <f>ROUND(E26*N26,2)</f>
        <v>3.4</v>
      </c>
      <c r="P26" s="158">
        <v>0</v>
      </c>
      <c r="Q26" s="158">
        <f>ROUND(E26*P26,2)</f>
        <v>0</v>
      </c>
      <c r="R26" s="158"/>
      <c r="S26" s="158" t="s">
        <v>135</v>
      </c>
      <c r="T26" s="158" t="s">
        <v>135</v>
      </c>
      <c r="U26" s="158">
        <v>2.1550400000000001</v>
      </c>
      <c r="V26" s="158">
        <f>ROUND(E26*U26,2)</f>
        <v>16.38</v>
      </c>
      <c r="W26" s="158"/>
      <c r="X26" s="158" t="s">
        <v>158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159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x14ac:dyDescent="0.2">
      <c r="A27" s="163" t="s">
        <v>130</v>
      </c>
      <c r="B27" s="164" t="s">
        <v>74</v>
      </c>
      <c r="C27" s="183" t="s">
        <v>75</v>
      </c>
      <c r="D27" s="165"/>
      <c r="E27" s="166"/>
      <c r="F27" s="167"/>
      <c r="G27" s="168">
        <f>SUMIF(AG28:AG29,"&lt;&gt;NOR",G28:G29)</f>
        <v>0</v>
      </c>
      <c r="H27" s="162"/>
      <c r="I27" s="162">
        <f>SUM(I28:I29)</f>
        <v>0</v>
      </c>
      <c r="J27" s="162"/>
      <c r="K27" s="162">
        <f>SUM(K28:K29)</f>
        <v>0</v>
      </c>
      <c r="L27" s="162"/>
      <c r="M27" s="162">
        <f>SUM(M28:M29)</f>
        <v>0</v>
      </c>
      <c r="N27" s="162"/>
      <c r="O27" s="162">
        <f>SUM(O28:O29)</f>
        <v>0.03</v>
      </c>
      <c r="P27" s="162"/>
      <c r="Q27" s="162">
        <f>SUM(Q28:Q29)</f>
        <v>0</v>
      </c>
      <c r="R27" s="162"/>
      <c r="S27" s="162"/>
      <c r="T27" s="162"/>
      <c r="U27" s="162"/>
      <c r="V27" s="162">
        <f>SUM(V28:V29)</f>
        <v>6.16</v>
      </c>
      <c r="W27" s="162"/>
      <c r="X27" s="162"/>
      <c r="AG27" t="s">
        <v>131</v>
      </c>
    </row>
    <row r="28" spans="1:60" outlineLevel="1" x14ac:dyDescent="0.2">
      <c r="A28" s="169">
        <v>12</v>
      </c>
      <c r="B28" s="170" t="s">
        <v>166</v>
      </c>
      <c r="C28" s="184" t="s">
        <v>167</v>
      </c>
      <c r="D28" s="171" t="s">
        <v>147</v>
      </c>
      <c r="E28" s="172">
        <v>88.01</v>
      </c>
      <c r="F28" s="173"/>
      <c r="G28" s="174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3.2000000000000003E-4</v>
      </c>
      <c r="O28" s="158">
        <f>ROUND(E28*N28,2)</f>
        <v>0.03</v>
      </c>
      <c r="P28" s="158">
        <v>0</v>
      </c>
      <c r="Q28" s="158">
        <f>ROUND(E28*P28,2)</f>
        <v>0</v>
      </c>
      <c r="R28" s="158"/>
      <c r="S28" s="158" t="s">
        <v>135</v>
      </c>
      <c r="T28" s="158" t="s">
        <v>135</v>
      </c>
      <c r="U28" s="158">
        <v>7.0000000000000007E-2</v>
      </c>
      <c r="V28" s="158">
        <f>ROUND(E28*U28,2)</f>
        <v>6.16</v>
      </c>
      <c r="W28" s="158"/>
      <c r="X28" s="158" t="s">
        <v>136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137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85" t="s">
        <v>168</v>
      </c>
      <c r="D29" s="160"/>
      <c r="E29" s="161">
        <v>88.01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139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x14ac:dyDescent="0.2">
      <c r="A30" s="163" t="s">
        <v>130</v>
      </c>
      <c r="B30" s="164" t="s">
        <v>76</v>
      </c>
      <c r="C30" s="183" t="s">
        <v>77</v>
      </c>
      <c r="D30" s="165"/>
      <c r="E30" s="166"/>
      <c r="F30" s="167"/>
      <c r="G30" s="168">
        <f>SUMIF(AG31:AG32,"&lt;&gt;NOR",G31:G32)</f>
        <v>0</v>
      </c>
      <c r="H30" s="162"/>
      <c r="I30" s="162">
        <f>SUM(I31:I32)</f>
        <v>0</v>
      </c>
      <c r="J30" s="162"/>
      <c r="K30" s="162">
        <f>SUM(K31:K32)</f>
        <v>0</v>
      </c>
      <c r="L30" s="162"/>
      <c r="M30" s="162">
        <f>SUM(M31:M32)</f>
        <v>0</v>
      </c>
      <c r="N30" s="162"/>
      <c r="O30" s="162">
        <f>SUM(O31:O32)</f>
        <v>1.1200000000000001</v>
      </c>
      <c r="P30" s="162"/>
      <c r="Q30" s="162">
        <f>SUM(Q31:Q32)</f>
        <v>1.07</v>
      </c>
      <c r="R30" s="162"/>
      <c r="S30" s="162"/>
      <c r="T30" s="162"/>
      <c r="U30" s="162"/>
      <c r="V30" s="162">
        <f>SUM(V31:V32)</f>
        <v>34.67</v>
      </c>
      <c r="W30" s="162"/>
      <c r="X30" s="162"/>
      <c r="AG30" t="s">
        <v>131</v>
      </c>
    </row>
    <row r="31" spans="1:60" ht="22.5" outlineLevel="1" x14ac:dyDescent="0.2">
      <c r="A31" s="169">
        <v>13</v>
      </c>
      <c r="B31" s="170" t="s">
        <v>169</v>
      </c>
      <c r="C31" s="184" t="s">
        <v>170</v>
      </c>
      <c r="D31" s="171" t="s">
        <v>147</v>
      </c>
      <c r="E31" s="172">
        <v>23.33</v>
      </c>
      <c r="F31" s="173"/>
      <c r="G31" s="174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8">
        <v>4.7879999999999999E-2</v>
      </c>
      <c r="O31" s="158">
        <f>ROUND(E31*N31,2)</f>
        <v>1.1200000000000001</v>
      </c>
      <c r="P31" s="158">
        <v>4.5999999999999999E-2</v>
      </c>
      <c r="Q31" s="158">
        <f>ROUND(E31*P31,2)</f>
        <v>1.07</v>
      </c>
      <c r="R31" s="158"/>
      <c r="S31" s="158" t="s">
        <v>135</v>
      </c>
      <c r="T31" s="158" t="s">
        <v>135</v>
      </c>
      <c r="U31" s="158">
        <v>1.4858899999999999</v>
      </c>
      <c r="V31" s="158">
        <f>ROUND(E31*U31,2)</f>
        <v>34.67</v>
      </c>
      <c r="W31" s="158"/>
      <c r="X31" s="158" t="s">
        <v>158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159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85" t="s">
        <v>171</v>
      </c>
      <c r="D32" s="160"/>
      <c r="E32" s="161">
        <v>23.33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139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x14ac:dyDescent="0.2">
      <c r="A33" s="163" t="s">
        <v>130</v>
      </c>
      <c r="B33" s="164" t="s">
        <v>78</v>
      </c>
      <c r="C33" s="183" t="s">
        <v>79</v>
      </c>
      <c r="D33" s="165"/>
      <c r="E33" s="166"/>
      <c r="F33" s="167"/>
      <c r="G33" s="168">
        <f>SUMIF(AG34:AG40,"&lt;&gt;NOR",G34:G40)</f>
        <v>0</v>
      </c>
      <c r="H33" s="162"/>
      <c r="I33" s="162">
        <f>SUM(I34:I40)</f>
        <v>0</v>
      </c>
      <c r="J33" s="162"/>
      <c r="K33" s="162">
        <f>SUM(K34:K40)</f>
        <v>0</v>
      </c>
      <c r="L33" s="162"/>
      <c r="M33" s="162">
        <f>SUM(M34:M40)</f>
        <v>0</v>
      </c>
      <c r="N33" s="162"/>
      <c r="O33" s="162">
        <f>SUM(O34:O40)</f>
        <v>0.56000000000000005</v>
      </c>
      <c r="P33" s="162"/>
      <c r="Q33" s="162">
        <f>SUM(Q34:Q40)</f>
        <v>0</v>
      </c>
      <c r="R33" s="162"/>
      <c r="S33" s="162"/>
      <c r="T33" s="162"/>
      <c r="U33" s="162"/>
      <c r="V33" s="162">
        <f>SUM(V34:V40)</f>
        <v>55.480000000000004</v>
      </c>
      <c r="W33" s="162"/>
      <c r="X33" s="162"/>
      <c r="AG33" t="s">
        <v>131</v>
      </c>
    </row>
    <row r="34" spans="1:60" outlineLevel="1" x14ac:dyDescent="0.2">
      <c r="A34" s="169">
        <v>14</v>
      </c>
      <c r="B34" s="170" t="s">
        <v>172</v>
      </c>
      <c r="C34" s="184" t="s">
        <v>173</v>
      </c>
      <c r="D34" s="171" t="s">
        <v>147</v>
      </c>
      <c r="E34" s="172">
        <v>3.3</v>
      </c>
      <c r="F34" s="173"/>
      <c r="G34" s="174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8">
        <v>3.6800000000000001E-3</v>
      </c>
      <c r="O34" s="158">
        <f>ROUND(E34*N34,2)</f>
        <v>0.01</v>
      </c>
      <c r="P34" s="158">
        <v>0</v>
      </c>
      <c r="Q34" s="158">
        <f>ROUND(E34*P34,2)</f>
        <v>0</v>
      </c>
      <c r="R34" s="158"/>
      <c r="S34" s="158" t="s">
        <v>135</v>
      </c>
      <c r="T34" s="158" t="s">
        <v>135</v>
      </c>
      <c r="U34" s="158">
        <v>0.46</v>
      </c>
      <c r="V34" s="158">
        <f>ROUND(E34*U34,2)</f>
        <v>1.52</v>
      </c>
      <c r="W34" s="158"/>
      <c r="X34" s="158" t="s">
        <v>136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137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85" t="s">
        <v>174</v>
      </c>
      <c r="D35" s="160"/>
      <c r="E35" s="161">
        <v>3.3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139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5">
        <v>15</v>
      </c>
      <c r="B36" s="176" t="s">
        <v>175</v>
      </c>
      <c r="C36" s="186" t="s">
        <v>176</v>
      </c>
      <c r="D36" s="177" t="s">
        <v>147</v>
      </c>
      <c r="E36" s="178">
        <v>23.33</v>
      </c>
      <c r="F36" s="179"/>
      <c r="G36" s="180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8">
        <v>3.5E-4</v>
      </c>
      <c r="O36" s="158">
        <f>ROUND(E36*N36,2)</f>
        <v>0.01</v>
      </c>
      <c r="P36" s="158">
        <v>0</v>
      </c>
      <c r="Q36" s="158">
        <f>ROUND(E36*P36,2)</f>
        <v>0</v>
      </c>
      <c r="R36" s="158"/>
      <c r="S36" s="158" t="s">
        <v>135</v>
      </c>
      <c r="T36" s="158" t="s">
        <v>135</v>
      </c>
      <c r="U36" s="158">
        <v>8.5999999999999993E-2</v>
      </c>
      <c r="V36" s="158">
        <f>ROUND(E36*U36,2)</f>
        <v>2.0099999999999998</v>
      </c>
      <c r="W36" s="158"/>
      <c r="X36" s="158" t="s">
        <v>136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137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69">
        <v>16</v>
      </c>
      <c r="B37" s="170" t="s">
        <v>177</v>
      </c>
      <c r="C37" s="184" t="s">
        <v>178</v>
      </c>
      <c r="D37" s="171" t="s">
        <v>147</v>
      </c>
      <c r="E37" s="172">
        <v>49.24</v>
      </c>
      <c r="F37" s="173"/>
      <c r="G37" s="174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8">
        <v>2.0000000000000002E-5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135</v>
      </c>
      <c r="T37" s="158" t="s">
        <v>135</v>
      </c>
      <c r="U37" s="158">
        <v>0.11</v>
      </c>
      <c r="V37" s="158">
        <f>ROUND(E37*U37,2)</f>
        <v>5.42</v>
      </c>
      <c r="W37" s="158"/>
      <c r="X37" s="158" t="s">
        <v>136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137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85" t="s">
        <v>179</v>
      </c>
      <c r="D38" s="160"/>
      <c r="E38" s="161">
        <v>49.24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139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69">
        <v>17</v>
      </c>
      <c r="B39" s="170" t="s">
        <v>180</v>
      </c>
      <c r="C39" s="184" t="s">
        <v>181</v>
      </c>
      <c r="D39" s="171" t="s">
        <v>147</v>
      </c>
      <c r="E39" s="172">
        <v>64.680000000000007</v>
      </c>
      <c r="F39" s="173"/>
      <c r="G39" s="174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8">
        <v>8.2799999999999992E-3</v>
      </c>
      <c r="O39" s="158">
        <f>ROUND(E39*N39,2)</f>
        <v>0.54</v>
      </c>
      <c r="P39" s="158">
        <v>0</v>
      </c>
      <c r="Q39" s="158">
        <f>ROUND(E39*P39,2)</f>
        <v>0</v>
      </c>
      <c r="R39" s="158"/>
      <c r="S39" s="158" t="s">
        <v>135</v>
      </c>
      <c r="T39" s="158" t="s">
        <v>135</v>
      </c>
      <c r="U39" s="158">
        <v>0.71940000000000004</v>
      </c>
      <c r="V39" s="158">
        <f>ROUND(E39*U39,2)</f>
        <v>46.53</v>
      </c>
      <c r="W39" s="158"/>
      <c r="X39" s="158" t="s">
        <v>158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159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185" t="s">
        <v>182</v>
      </c>
      <c r="D40" s="160"/>
      <c r="E40" s="161">
        <v>64.680000000000007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139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x14ac:dyDescent="0.2">
      <c r="A41" s="163" t="s">
        <v>130</v>
      </c>
      <c r="B41" s="164" t="s">
        <v>80</v>
      </c>
      <c r="C41" s="183" t="s">
        <v>81</v>
      </c>
      <c r="D41" s="165"/>
      <c r="E41" s="166"/>
      <c r="F41" s="167"/>
      <c r="G41" s="168">
        <f>SUMIF(AG42:AG45,"&lt;&gt;NOR",G42:G45)</f>
        <v>0</v>
      </c>
      <c r="H41" s="162"/>
      <c r="I41" s="162">
        <f>SUM(I42:I45)</f>
        <v>0</v>
      </c>
      <c r="J41" s="162"/>
      <c r="K41" s="162">
        <f>SUM(K42:K45)</f>
        <v>0</v>
      </c>
      <c r="L41" s="162"/>
      <c r="M41" s="162">
        <f>SUM(M42:M45)</f>
        <v>0</v>
      </c>
      <c r="N41" s="162"/>
      <c r="O41" s="162">
        <f>SUM(O42:O45)</f>
        <v>0.71</v>
      </c>
      <c r="P41" s="162"/>
      <c r="Q41" s="162">
        <f>SUM(Q42:Q45)</f>
        <v>0</v>
      </c>
      <c r="R41" s="162"/>
      <c r="S41" s="162"/>
      <c r="T41" s="162"/>
      <c r="U41" s="162"/>
      <c r="V41" s="162">
        <f>SUM(V42:V45)</f>
        <v>2.27</v>
      </c>
      <c r="W41" s="162"/>
      <c r="X41" s="162"/>
      <c r="AG41" t="s">
        <v>131</v>
      </c>
    </row>
    <row r="42" spans="1:60" outlineLevel="1" x14ac:dyDescent="0.2">
      <c r="A42" s="169">
        <v>18</v>
      </c>
      <c r="B42" s="170" t="s">
        <v>183</v>
      </c>
      <c r="C42" s="184" t="s">
        <v>184</v>
      </c>
      <c r="D42" s="171" t="s">
        <v>134</v>
      </c>
      <c r="E42" s="172">
        <v>0.28079999999999999</v>
      </c>
      <c r="F42" s="173"/>
      <c r="G42" s="174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21</v>
      </c>
      <c r="M42" s="158">
        <f>G42*(1+L42/100)</f>
        <v>0</v>
      </c>
      <c r="N42" s="158">
        <v>2.5</v>
      </c>
      <c r="O42" s="158">
        <f>ROUND(E42*N42,2)</f>
        <v>0.7</v>
      </c>
      <c r="P42" s="158">
        <v>0</v>
      </c>
      <c r="Q42" s="158">
        <f>ROUND(E42*P42,2)</f>
        <v>0</v>
      </c>
      <c r="R42" s="158"/>
      <c r="S42" s="158" t="s">
        <v>135</v>
      </c>
      <c r="T42" s="158" t="s">
        <v>135</v>
      </c>
      <c r="U42" s="158">
        <v>3.6</v>
      </c>
      <c r="V42" s="158">
        <f>ROUND(E42*U42,2)</f>
        <v>1.01</v>
      </c>
      <c r="W42" s="158"/>
      <c r="X42" s="158" t="s">
        <v>136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137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85" t="s">
        <v>185</v>
      </c>
      <c r="D43" s="160"/>
      <c r="E43" s="161">
        <v>0.28079999999999999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139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69">
        <v>19</v>
      </c>
      <c r="B44" s="170" t="s">
        <v>186</v>
      </c>
      <c r="C44" s="184" t="s">
        <v>187</v>
      </c>
      <c r="D44" s="171" t="s">
        <v>147</v>
      </c>
      <c r="E44" s="172">
        <v>3.51</v>
      </c>
      <c r="F44" s="173"/>
      <c r="G44" s="174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8">
        <v>2.63E-3</v>
      </c>
      <c r="O44" s="158">
        <f>ROUND(E44*N44,2)</f>
        <v>0.01</v>
      </c>
      <c r="P44" s="158">
        <v>0</v>
      </c>
      <c r="Q44" s="158">
        <f>ROUND(E44*P44,2)</f>
        <v>0</v>
      </c>
      <c r="R44" s="158"/>
      <c r="S44" s="158" t="s">
        <v>135</v>
      </c>
      <c r="T44" s="158" t="s">
        <v>135</v>
      </c>
      <c r="U44" s="158">
        <v>0.36</v>
      </c>
      <c r="V44" s="158">
        <f>ROUND(E44*U44,2)</f>
        <v>1.26</v>
      </c>
      <c r="W44" s="158"/>
      <c r="X44" s="158" t="s">
        <v>136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137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261" t="s">
        <v>188</v>
      </c>
      <c r="D45" s="262"/>
      <c r="E45" s="262"/>
      <c r="F45" s="262"/>
      <c r="G45" s="262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189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ht="25.5" x14ac:dyDescent="0.2">
      <c r="A46" s="163" t="s">
        <v>130</v>
      </c>
      <c r="B46" s="164" t="s">
        <v>82</v>
      </c>
      <c r="C46" s="183" t="s">
        <v>83</v>
      </c>
      <c r="D46" s="165"/>
      <c r="E46" s="166"/>
      <c r="F46" s="167"/>
      <c r="G46" s="168">
        <f>SUMIF(AG47:AG50,"&lt;&gt;NOR",G47:G50)</f>
        <v>0</v>
      </c>
      <c r="H46" s="162"/>
      <c r="I46" s="162">
        <f>SUM(I47:I50)</f>
        <v>0</v>
      </c>
      <c r="J46" s="162"/>
      <c r="K46" s="162">
        <f>SUM(K47:K50)</f>
        <v>0</v>
      </c>
      <c r="L46" s="162"/>
      <c r="M46" s="162">
        <f>SUM(M47:M50)</f>
        <v>0</v>
      </c>
      <c r="N46" s="162"/>
      <c r="O46" s="162">
        <f>SUM(O47:O50)</f>
        <v>0</v>
      </c>
      <c r="P46" s="162"/>
      <c r="Q46" s="162">
        <f>SUM(Q47:Q50)</f>
        <v>0</v>
      </c>
      <c r="R46" s="162"/>
      <c r="S46" s="162"/>
      <c r="T46" s="162"/>
      <c r="U46" s="162"/>
      <c r="V46" s="162">
        <f>SUM(V47:V50)</f>
        <v>160.05000000000001</v>
      </c>
      <c r="W46" s="162"/>
      <c r="X46" s="162"/>
      <c r="AG46" t="s">
        <v>131</v>
      </c>
    </row>
    <row r="47" spans="1:60" outlineLevel="1" x14ac:dyDescent="0.2">
      <c r="A47" s="169">
        <v>20</v>
      </c>
      <c r="B47" s="170" t="s">
        <v>190</v>
      </c>
      <c r="C47" s="184" t="s">
        <v>191</v>
      </c>
      <c r="D47" s="171" t="s">
        <v>147</v>
      </c>
      <c r="E47" s="172">
        <v>3.51</v>
      </c>
      <c r="F47" s="173"/>
      <c r="G47" s="174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0</v>
      </c>
      <c r="O47" s="158">
        <f>ROUND(E47*N47,2)</f>
        <v>0</v>
      </c>
      <c r="P47" s="158">
        <v>0</v>
      </c>
      <c r="Q47" s="158">
        <f>ROUND(E47*P47,2)</f>
        <v>0</v>
      </c>
      <c r="R47" s="158"/>
      <c r="S47" s="158" t="s">
        <v>135</v>
      </c>
      <c r="T47" s="158" t="s">
        <v>135</v>
      </c>
      <c r="U47" s="158">
        <v>1.4999999999999999E-2</v>
      </c>
      <c r="V47" s="158">
        <f>ROUND(E47*U47,2)</f>
        <v>0.05</v>
      </c>
      <c r="W47" s="158"/>
      <c r="X47" s="158" t="s">
        <v>136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137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85" t="s">
        <v>192</v>
      </c>
      <c r="D48" s="160"/>
      <c r="E48" s="161">
        <v>3.51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139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69">
        <v>21</v>
      </c>
      <c r="B49" s="170" t="s">
        <v>193</v>
      </c>
      <c r="C49" s="184" t="s">
        <v>194</v>
      </c>
      <c r="D49" s="171" t="s">
        <v>195</v>
      </c>
      <c r="E49" s="172">
        <v>160</v>
      </c>
      <c r="F49" s="173"/>
      <c r="G49" s="174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21</v>
      </c>
      <c r="M49" s="158">
        <f>G49*(1+L49/100)</f>
        <v>0</v>
      </c>
      <c r="N49" s="158">
        <v>0</v>
      </c>
      <c r="O49" s="158">
        <f>ROUND(E49*N49,2)</f>
        <v>0</v>
      </c>
      <c r="P49" s="158">
        <v>0</v>
      </c>
      <c r="Q49" s="158">
        <f>ROUND(E49*P49,2)</f>
        <v>0</v>
      </c>
      <c r="R49" s="158" t="s">
        <v>196</v>
      </c>
      <c r="S49" s="158" t="s">
        <v>135</v>
      </c>
      <c r="T49" s="158" t="s">
        <v>135</v>
      </c>
      <c r="U49" s="158">
        <v>1</v>
      </c>
      <c r="V49" s="158">
        <f>ROUND(E49*U49,2)</f>
        <v>160</v>
      </c>
      <c r="W49" s="158"/>
      <c r="X49" s="158" t="s">
        <v>197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198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85" t="s">
        <v>199</v>
      </c>
      <c r="D50" s="160"/>
      <c r="E50" s="161">
        <v>160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139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x14ac:dyDescent="0.2">
      <c r="A51" s="163" t="s">
        <v>130</v>
      </c>
      <c r="B51" s="164" t="s">
        <v>84</v>
      </c>
      <c r="C51" s="183" t="s">
        <v>85</v>
      </c>
      <c r="D51" s="165"/>
      <c r="E51" s="166"/>
      <c r="F51" s="167"/>
      <c r="G51" s="168">
        <f>SUMIF(AG52:AG56,"&lt;&gt;NOR",G52:G56)</f>
        <v>0</v>
      </c>
      <c r="H51" s="162"/>
      <c r="I51" s="162">
        <f>SUM(I52:I56)</f>
        <v>0</v>
      </c>
      <c r="J51" s="162"/>
      <c r="K51" s="162">
        <f>SUM(K52:K56)</f>
        <v>0</v>
      </c>
      <c r="L51" s="162"/>
      <c r="M51" s="162">
        <f>SUM(M52:M56)</f>
        <v>0</v>
      </c>
      <c r="N51" s="162"/>
      <c r="O51" s="162">
        <f>SUM(O52:O56)</f>
        <v>0.01</v>
      </c>
      <c r="P51" s="162"/>
      <c r="Q51" s="162">
        <f>SUM(Q52:Q56)</f>
        <v>6.45</v>
      </c>
      <c r="R51" s="162"/>
      <c r="S51" s="162"/>
      <c r="T51" s="162"/>
      <c r="U51" s="162"/>
      <c r="V51" s="162">
        <f>SUM(V52:V56)</f>
        <v>22.299999999999997</v>
      </c>
      <c r="W51" s="162"/>
      <c r="X51" s="162"/>
      <c r="AG51" t="s">
        <v>131</v>
      </c>
    </row>
    <row r="52" spans="1:60" outlineLevel="1" x14ac:dyDescent="0.2">
      <c r="A52" s="169">
        <v>22</v>
      </c>
      <c r="B52" s="170" t="s">
        <v>200</v>
      </c>
      <c r="C52" s="184" t="s">
        <v>201</v>
      </c>
      <c r="D52" s="171" t="s">
        <v>134</v>
      </c>
      <c r="E52" s="172">
        <v>1.21</v>
      </c>
      <c r="F52" s="173"/>
      <c r="G52" s="174">
        <f>ROUND(E52*F52,2)</f>
        <v>0</v>
      </c>
      <c r="H52" s="159"/>
      <c r="I52" s="158">
        <f>ROUND(E52*H52,2)</f>
        <v>0</v>
      </c>
      <c r="J52" s="159"/>
      <c r="K52" s="158">
        <f>ROUND(E52*J52,2)</f>
        <v>0</v>
      </c>
      <c r="L52" s="158">
        <v>21</v>
      </c>
      <c r="M52" s="158">
        <f>G52*(1+L52/100)</f>
        <v>0</v>
      </c>
      <c r="N52" s="158">
        <v>1.2800000000000001E-3</v>
      </c>
      <c r="O52" s="158">
        <f>ROUND(E52*N52,2)</f>
        <v>0</v>
      </c>
      <c r="P52" s="158">
        <v>1.8</v>
      </c>
      <c r="Q52" s="158">
        <f>ROUND(E52*P52,2)</f>
        <v>2.1800000000000002</v>
      </c>
      <c r="R52" s="158"/>
      <c r="S52" s="158" t="s">
        <v>135</v>
      </c>
      <c r="T52" s="158" t="s">
        <v>135</v>
      </c>
      <c r="U52" s="158">
        <v>1.52</v>
      </c>
      <c r="V52" s="158">
        <f>ROUND(E52*U52,2)</f>
        <v>1.84</v>
      </c>
      <c r="W52" s="158"/>
      <c r="X52" s="158" t="s">
        <v>136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137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85" t="s">
        <v>202</v>
      </c>
      <c r="D53" s="160"/>
      <c r="E53" s="161">
        <v>1.21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139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69">
        <v>23</v>
      </c>
      <c r="B54" s="170" t="s">
        <v>203</v>
      </c>
      <c r="C54" s="184" t="s">
        <v>204</v>
      </c>
      <c r="D54" s="171" t="s">
        <v>147</v>
      </c>
      <c r="E54" s="172">
        <v>25.91</v>
      </c>
      <c r="F54" s="173"/>
      <c r="G54" s="174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8">
        <v>0</v>
      </c>
      <c r="O54" s="158">
        <f>ROUND(E54*N54,2)</f>
        <v>0</v>
      </c>
      <c r="P54" s="158">
        <v>5.8999999999999997E-2</v>
      </c>
      <c r="Q54" s="158">
        <f>ROUND(E54*P54,2)</f>
        <v>1.53</v>
      </c>
      <c r="R54" s="158"/>
      <c r="S54" s="158" t="s">
        <v>135</v>
      </c>
      <c r="T54" s="158" t="s">
        <v>135</v>
      </c>
      <c r="U54" s="158">
        <v>0.2</v>
      </c>
      <c r="V54" s="158">
        <f>ROUND(E54*U54,2)</f>
        <v>5.18</v>
      </c>
      <c r="W54" s="158"/>
      <c r="X54" s="158" t="s">
        <v>136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137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85" t="s">
        <v>205</v>
      </c>
      <c r="D55" s="160"/>
      <c r="E55" s="161">
        <v>25.91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139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75">
        <v>24</v>
      </c>
      <c r="B56" s="176" t="s">
        <v>206</v>
      </c>
      <c r="C56" s="186" t="s">
        <v>207</v>
      </c>
      <c r="D56" s="177" t="s">
        <v>147</v>
      </c>
      <c r="E56" s="178">
        <v>7.6</v>
      </c>
      <c r="F56" s="179"/>
      <c r="G56" s="180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21</v>
      </c>
      <c r="M56" s="158">
        <f>G56*(1+L56/100)</f>
        <v>0</v>
      </c>
      <c r="N56" s="158">
        <v>1E-3</v>
      </c>
      <c r="O56" s="158">
        <f>ROUND(E56*N56,2)</f>
        <v>0.01</v>
      </c>
      <c r="P56" s="158">
        <v>0.36</v>
      </c>
      <c r="Q56" s="158">
        <f>ROUND(E56*P56,2)</f>
        <v>2.74</v>
      </c>
      <c r="R56" s="158"/>
      <c r="S56" s="158" t="s">
        <v>135</v>
      </c>
      <c r="T56" s="158" t="s">
        <v>135</v>
      </c>
      <c r="U56" s="158">
        <v>2.0106000000000002</v>
      </c>
      <c r="V56" s="158">
        <f>ROUND(E56*U56,2)</f>
        <v>15.28</v>
      </c>
      <c r="W56" s="158"/>
      <c r="X56" s="158" t="s">
        <v>158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159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x14ac:dyDescent="0.2">
      <c r="A57" s="163" t="s">
        <v>130</v>
      </c>
      <c r="B57" s="164" t="s">
        <v>86</v>
      </c>
      <c r="C57" s="183" t="s">
        <v>87</v>
      </c>
      <c r="D57" s="165"/>
      <c r="E57" s="166"/>
      <c r="F57" s="167"/>
      <c r="G57" s="168">
        <f>SUMIF(AG58:AG58,"&lt;&gt;NOR",G58:G58)</f>
        <v>0</v>
      </c>
      <c r="H57" s="162"/>
      <c r="I57" s="162">
        <f>SUM(I58:I58)</f>
        <v>0</v>
      </c>
      <c r="J57" s="162"/>
      <c r="K57" s="162">
        <f>SUM(K58:K58)</f>
        <v>0</v>
      </c>
      <c r="L57" s="162"/>
      <c r="M57" s="162">
        <f>SUM(M58:M58)</f>
        <v>0</v>
      </c>
      <c r="N57" s="162"/>
      <c r="O57" s="162">
        <f>SUM(O58:O58)</f>
        <v>0</v>
      </c>
      <c r="P57" s="162"/>
      <c r="Q57" s="162">
        <f>SUM(Q58:Q58)</f>
        <v>0</v>
      </c>
      <c r="R57" s="162"/>
      <c r="S57" s="162"/>
      <c r="T57" s="162"/>
      <c r="U57" s="162"/>
      <c r="V57" s="162">
        <f>SUM(V58:V58)</f>
        <v>2.34</v>
      </c>
      <c r="W57" s="162"/>
      <c r="X57" s="162"/>
      <c r="AG57" t="s">
        <v>131</v>
      </c>
    </row>
    <row r="58" spans="1:60" outlineLevel="1" x14ac:dyDescent="0.2">
      <c r="A58" s="175">
        <v>25</v>
      </c>
      <c r="B58" s="176" t="s">
        <v>208</v>
      </c>
      <c r="C58" s="186" t="s">
        <v>209</v>
      </c>
      <c r="D58" s="177" t="s">
        <v>210</v>
      </c>
      <c r="E58" s="178">
        <v>2.4966499999999998</v>
      </c>
      <c r="F58" s="179"/>
      <c r="G58" s="180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21</v>
      </c>
      <c r="M58" s="158">
        <f>G58*(1+L58/100)</f>
        <v>0</v>
      </c>
      <c r="N58" s="158">
        <v>0</v>
      </c>
      <c r="O58" s="158">
        <f>ROUND(E58*N58,2)</f>
        <v>0</v>
      </c>
      <c r="P58" s="158">
        <v>0</v>
      </c>
      <c r="Q58" s="158">
        <f>ROUND(E58*P58,2)</f>
        <v>0</v>
      </c>
      <c r="R58" s="158"/>
      <c r="S58" s="158" t="s">
        <v>135</v>
      </c>
      <c r="T58" s="158" t="s">
        <v>135</v>
      </c>
      <c r="U58" s="158">
        <v>0.9385</v>
      </c>
      <c r="V58" s="158">
        <f>ROUND(E58*U58,2)</f>
        <v>2.34</v>
      </c>
      <c r="W58" s="158"/>
      <c r="X58" s="158" t="s">
        <v>211</v>
      </c>
      <c r="Y58" s="149"/>
      <c r="Z58" s="149"/>
      <c r="AA58" s="149"/>
      <c r="AB58" s="149"/>
      <c r="AC58" s="149"/>
      <c r="AD58" s="149"/>
      <c r="AE58" s="149"/>
      <c r="AF58" s="149"/>
      <c r="AG58" s="149" t="s">
        <v>212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x14ac:dyDescent="0.2">
      <c r="A59" s="163" t="s">
        <v>130</v>
      </c>
      <c r="B59" s="164" t="s">
        <v>88</v>
      </c>
      <c r="C59" s="183" t="s">
        <v>89</v>
      </c>
      <c r="D59" s="165"/>
      <c r="E59" s="166"/>
      <c r="F59" s="167"/>
      <c r="G59" s="168">
        <f>SUMIF(AG60:AG63,"&lt;&gt;NOR",G60:G63)</f>
        <v>0</v>
      </c>
      <c r="H59" s="162"/>
      <c r="I59" s="162">
        <f>SUM(I60:I63)</f>
        <v>0</v>
      </c>
      <c r="J59" s="162"/>
      <c r="K59" s="162">
        <f>SUM(K60:K63)</f>
        <v>0</v>
      </c>
      <c r="L59" s="162"/>
      <c r="M59" s="162">
        <f>SUM(M60:M63)</f>
        <v>0</v>
      </c>
      <c r="N59" s="162"/>
      <c r="O59" s="162">
        <f>SUM(O60:O63)</f>
        <v>0.02</v>
      </c>
      <c r="P59" s="162"/>
      <c r="Q59" s="162">
        <f>SUM(Q60:Q63)</f>
        <v>0.05</v>
      </c>
      <c r="R59" s="162"/>
      <c r="S59" s="162"/>
      <c r="T59" s="162"/>
      <c r="U59" s="162"/>
      <c r="V59" s="162">
        <f>SUM(V60:V63)</f>
        <v>8.2000000000000011</v>
      </c>
      <c r="W59" s="162"/>
      <c r="X59" s="162"/>
      <c r="AG59" t="s">
        <v>131</v>
      </c>
    </row>
    <row r="60" spans="1:60" ht="22.5" outlineLevel="1" x14ac:dyDescent="0.2">
      <c r="A60" s="175">
        <v>26</v>
      </c>
      <c r="B60" s="176" t="s">
        <v>213</v>
      </c>
      <c r="C60" s="186" t="s">
        <v>214</v>
      </c>
      <c r="D60" s="177" t="s">
        <v>147</v>
      </c>
      <c r="E60" s="178">
        <v>7.6</v>
      </c>
      <c r="F60" s="179"/>
      <c r="G60" s="180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8">
        <v>0</v>
      </c>
      <c r="O60" s="158">
        <f>ROUND(E60*N60,2)</f>
        <v>0</v>
      </c>
      <c r="P60" s="158">
        <v>6.0000000000000001E-3</v>
      </c>
      <c r="Q60" s="158">
        <f>ROUND(E60*P60,2)</f>
        <v>0.05</v>
      </c>
      <c r="R60" s="158"/>
      <c r="S60" s="158" t="s">
        <v>135</v>
      </c>
      <c r="T60" s="158" t="s">
        <v>135</v>
      </c>
      <c r="U60" s="158">
        <v>6.2E-2</v>
      </c>
      <c r="V60" s="158">
        <f>ROUND(E60*U60,2)</f>
        <v>0.47</v>
      </c>
      <c r="W60" s="158"/>
      <c r="X60" s="158" t="s">
        <v>136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137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22.5" outlineLevel="1" x14ac:dyDescent="0.2">
      <c r="A61" s="169">
        <v>27</v>
      </c>
      <c r="B61" s="170" t="s">
        <v>215</v>
      </c>
      <c r="C61" s="184" t="s">
        <v>216</v>
      </c>
      <c r="D61" s="171" t="s">
        <v>147</v>
      </c>
      <c r="E61" s="172">
        <v>9.1199999999999992</v>
      </c>
      <c r="F61" s="173"/>
      <c r="G61" s="174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21</v>
      </c>
      <c r="M61" s="158">
        <f>G61*(1+L61/100)</f>
        <v>0</v>
      </c>
      <c r="N61" s="158">
        <v>2.2000000000000001E-3</v>
      </c>
      <c r="O61" s="158">
        <f>ROUND(E61*N61,2)</f>
        <v>0.02</v>
      </c>
      <c r="P61" s="158">
        <v>0</v>
      </c>
      <c r="Q61" s="158">
        <f>ROUND(E61*P61,2)</f>
        <v>0</v>
      </c>
      <c r="R61" s="158"/>
      <c r="S61" s="158" t="s">
        <v>135</v>
      </c>
      <c r="T61" s="158" t="s">
        <v>135</v>
      </c>
      <c r="U61" s="158">
        <v>0.84799999999999998</v>
      </c>
      <c r="V61" s="158">
        <f>ROUND(E61*U61,2)</f>
        <v>7.73</v>
      </c>
      <c r="W61" s="158"/>
      <c r="X61" s="158" t="s">
        <v>136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137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261" t="s">
        <v>217</v>
      </c>
      <c r="D62" s="262"/>
      <c r="E62" s="262"/>
      <c r="F62" s="262"/>
      <c r="G62" s="262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189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85" t="s">
        <v>218</v>
      </c>
      <c r="D63" s="160"/>
      <c r="E63" s="161">
        <v>9.1199999999999992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139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x14ac:dyDescent="0.2">
      <c r="A64" s="163" t="s">
        <v>130</v>
      </c>
      <c r="B64" s="164" t="s">
        <v>90</v>
      </c>
      <c r="C64" s="183" t="s">
        <v>91</v>
      </c>
      <c r="D64" s="165"/>
      <c r="E64" s="166"/>
      <c r="F64" s="167"/>
      <c r="G64" s="168">
        <f>SUMIF(AG65:AG68,"&lt;&gt;NOR",G65:G68)</f>
        <v>0</v>
      </c>
      <c r="H64" s="162"/>
      <c r="I64" s="162">
        <f>SUM(I65:I68)</f>
        <v>0</v>
      </c>
      <c r="J64" s="162"/>
      <c r="K64" s="162">
        <f>SUM(K65:K68)</f>
        <v>0</v>
      </c>
      <c r="L64" s="162"/>
      <c r="M64" s="162">
        <f>SUM(M65:M68)</f>
        <v>0</v>
      </c>
      <c r="N64" s="162"/>
      <c r="O64" s="162">
        <f>SUM(O65:O68)</f>
        <v>0.01</v>
      </c>
      <c r="P64" s="162"/>
      <c r="Q64" s="162">
        <f>SUM(Q65:Q68)</f>
        <v>0.02</v>
      </c>
      <c r="R64" s="162"/>
      <c r="S64" s="162"/>
      <c r="T64" s="162"/>
      <c r="U64" s="162"/>
      <c r="V64" s="162">
        <f>SUM(V65:V68)</f>
        <v>3.52</v>
      </c>
      <c r="W64" s="162"/>
      <c r="X64" s="162"/>
      <c r="AG64" t="s">
        <v>131</v>
      </c>
    </row>
    <row r="65" spans="1:60" outlineLevel="1" x14ac:dyDescent="0.2">
      <c r="A65" s="175">
        <v>28</v>
      </c>
      <c r="B65" s="176" t="s">
        <v>219</v>
      </c>
      <c r="C65" s="186" t="s">
        <v>220</v>
      </c>
      <c r="D65" s="177" t="s">
        <v>147</v>
      </c>
      <c r="E65" s="178">
        <v>7.6</v>
      </c>
      <c r="F65" s="179"/>
      <c r="G65" s="180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21</v>
      </c>
      <c r="M65" s="158">
        <f>G65*(1+L65/100)</f>
        <v>0</v>
      </c>
      <c r="N65" s="158">
        <v>0</v>
      </c>
      <c r="O65" s="158">
        <f>ROUND(E65*N65,2)</f>
        <v>0</v>
      </c>
      <c r="P65" s="158">
        <v>2.8300000000000001E-3</v>
      </c>
      <c r="Q65" s="158">
        <f>ROUND(E65*P65,2)</f>
        <v>0.02</v>
      </c>
      <c r="R65" s="158"/>
      <c r="S65" s="158" t="s">
        <v>135</v>
      </c>
      <c r="T65" s="158" t="s">
        <v>135</v>
      </c>
      <c r="U65" s="158">
        <v>5.2999999999999999E-2</v>
      </c>
      <c r="V65" s="158">
        <f>ROUND(E65*U65,2)</f>
        <v>0.4</v>
      </c>
      <c r="W65" s="158"/>
      <c r="X65" s="158" t="s">
        <v>136</v>
      </c>
      <c r="Y65" s="149"/>
      <c r="Z65" s="149"/>
      <c r="AA65" s="149"/>
      <c r="AB65" s="149"/>
      <c r="AC65" s="149"/>
      <c r="AD65" s="149"/>
      <c r="AE65" s="149"/>
      <c r="AF65" s="149"/>
      <c r="AG65" s="149" t="s">
        <v>137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75">
        <v>29</v>
      </c>
      <c r="B66" s="176" t="s">
        <v>221</v>
      </c>
      <c r="C66" s="186" t="s">
        <v>222</v>
      </c>
      <c r="D66" s="177" t="s">
        <v>147</v>
      </c>
      <c r="E66" s="178">
        <v>7.6</v>
      </c>
      <c r="F66" s="179"/>
      <c r="G66" s="180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135</v>
      </c>
      <c r="T66" s="158" t="s">
        <v>135</v>
      </c>
      <c r="U66" s="158">
        <v>0.41</v>
      </c>
      <c r="V66" s="158">
        <f>ROUND(E66*U66,2)</f>
        <v>3.12</v>
      </c>
      <c r="W66" s="158"/>
      <c r="X66" s="158" t="s">
        <v>136</v>
      </c>
      <c r="Y66" s="149"/>
      <c r="Z66" s="149"/>
      <c r="AA66" s="149"/>
      <c r="AB66" s="149"/>
      <c r="AC66" s="149"/>
      <c r="AD66" s="149"/>
      <c r="AE66" s="149"/>
      <c r="AF66" s="149"/>
      <c r="AG66" s="149" t="s">
        <v>137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69">
        <v>30</v>
      </c>
      <c r="B67" s="170" t="s">
        <v>223</v>
      </c>
      <c r="C67" s="184" t="s">
        <v>224</v>
      </c>
      <c r="D67" s="171" t="s">
        <v>134</v>
      </c>
      <c r="E67" s="172">
        <v>0.49399999999999999</v>
      </c>
      <c r="F67" s="173"/>
      <c r="G67" s="174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8">
        <v>2.5000000000000001E-2</v>
      </c>
      <c r="O67" s="158">
        <f>ROUND(E67*N67,2)</f>
        <v>0.01</v>
      </c>
      <c r="P67" s="158">
        <v>0</v>
      </c>
      <c r="Q67" s="158">
        <f>ROUND(E67*P67,2)</f>
        <v>0</v>
      </c>
      <c r="R67" s="158" t="s">
        <v>225</v>
      </c>
      <c r="S67" s="158" t="s">
        <v>135</v>
      </c>
      <c r="T67" s="158" t="s">
        <v>135</v>
      </c>
      <c r="U67" s="158">
        <v>0</v>
      </c>
      <c r="V67" s="158">
        <f>ROUND(E67*U67,2)</f>
        <v>0</v>
      </c>
      <c r="W67" s="158"/>
      <c r="X67" s="158" t="s">
        <v>226</v>
      </c>
      <c r="Y67" s="149"/>
      <c r="Z67" s="149"/>
      <c r="AA67" s="149"/>
      <c r="AB67" s="149"/>
      <c r="AC67" s="149"/>
      <c r="AD67" s="149"/>
      <c r="AE67" s="149"/>
      <c r="AF67" s="149"/>
      <c r="AG67" s="149" t="s">
        <v>227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5" t="s">
        <v>228</v>
      </c>
      <c r="D68" s="160"/>
      <c r="E68" s="161">
        <v>0.49399999999999999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139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x14ac:dyDescent="0.2">
      <c r="A69" s="163" t="s">
        <v>130</v>
      </c>
      <c r="B69" s="164" t="s">
        <v>92</v>
      </c>
      <c r="C69" s="183" t="s">
        <v>93</v>
      </c>
      <c r="D69" s="165"/>
      <c r="E69" s="166"/>
      <c r="F69" s="167"/>
      <c r="G69" s="168">
        <f>SUMIF(AG70:AG76,"&lt;&gt;NOR",G70:G76)</f>
        <v>0</v>
      </c>
      <c r="H69" s="162"/>
      <c r="I69" s="162">
        <f>SUM(I70:I76)</f>
        <v>0</v>
      </c>
      <c r="J69" s="162"/>
      <c r="K69" s="162">
        <f>SUM(K70:K76)</f>
        <v>0</v>
      </c>
      <c r="L69" s="162"/>
      <c r="M69" s="162">
        <f>SUM(M70:M76)</f>
        <v>0</v>
      </c>
      <c r="N69" s="162"/>
      <c r="O69" s="162">
        <f>SUM(O70:O76)</f>
        <v>0.03</v>
      </c>
      <c r="P69" s="162"/>
      <c r="Q69" s="162">
        <f>SUM(Q70:Q76)</f>
        <v>0.03</v>
      </c>
      <c r="R69" s="162"/>
      <c r="S69" s="162"/>
      <c r="T69" s="162"/>
      <c r="U69" s="162"/>
      <c r="V69" s="162">
        <f>SUM(V70:V76)</f>
        <v>7.55</v>
      </c>
      <c r="W69" s="162"/>
      <c r="X69" s="162"/>
      <c r="AG69" t="s">
        <v>131</v>
      </c>
    </row>
    <row r="70" spans="1:60" ht="22.5" outlineLevel="1" x14ac:dyDescent="0.2">
      <c r="A70" s="175">
        <v>31</v>
      </c>
      <c r="B70" s="176" t="s">
        <v>229</v>
      </c>
      <c r="C70" s="186" t="s">
        <v>230</v>
      </c>
      <c r="D70" s="177" t="s">
        <v>231</v>
      </c>
      <c r="E70" s="178">
        <v>2</v>
      </c>
      <c r="F70" s="179"/>
      <c r="G70" s="180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21</v>
      </c>
      <c r="M70" s="158">
        <f>G70*(1+L70/100)</f>
        <v>0</v>
      </c>
      <c r="N70" s="158">
        <v>5.4000000000000001E-4</v>
      </c>
      <c r="O70" s="158">
        <f>ROUND(E70*N70,2)</f>
        <v>0</v>
      </c>
      <c r="P70" s="158">
        <v>0</v>
      </c>
      <c r="Q70" s="158">
        <f>ROUND(E70*P70,2)</f>
        <v>0</v>
      </c>
      <c r="R70" s="158"/>
      <c r="S70" s="158" t="s">
        <v>135</v>
      </c>
      <c r="T70" s="158" t="s">
        <v>135</v>
      </c>
      <c r="U70" s="158">
        <v>0.71299999999999997</v>
      </c>
      <c r="V70" s="158">
        <f>ROUND(E70*U70,2)</f>
        <v>1.43</v>
      </c>
      <c r="W70" s="158"/>
      <c r="X70" s="158" t="s">
        <v>136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137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75">
        <v>32</v>
      </c>
      <c r="B71" s="176" t="s">
        <v>232</v>
      </c>
      <c r="C71" s="186" t="s">
        <v>233</v>
      </c>
      <c r="D71" s="177" t="s">
        <v>234</v>
      </c>
      <c r="E71" s="178">
        <v>12.4</v>
      </c>
      <c r="F71" s="179"/>
      <c r="G71" s="180">
        <f>ROUND(E71*F71,2)</f>
        <v>0</v>
      </c>
      <c r="H71" s="159"/>
      <c r="I71" s="158">
        <f>ROUND(E71*H71,2)</f>
        <v>0</v>
      </c>
      <c r="J71" s="159"/>
      <c r="K71" s="158">
        <f>ROUND(E71*J71,2)</f>
        <v>0</v>
      </c>
      <c r="L71" s="158">
        <v>21</v>
      </c>
      <c r="M71" s="158">
        <f>G71*(1+L71/100)</f>
        <v>0</v>
      </c>
      <c r="N71" s="158">
        <v>0</v>
      </c>
      <c r="O71" s="158">
        <f>ROUND(E71*N71,2)</f>
        <v>0</v>
      </c>
      <c r="P71" s="158">
        <v>2.3E-3</v>
      </c>
      <c r="Q71" s="158">
        <f>ROUND(E71*P71,2)</f>
        <v>0.03</v>
      </c>
      <c r="R71" s="158"/>
      <c r="S71" s="158" t="s">
        <v>135</v>
      </c>
      <c r="T71" s="158" t="s">
        <v>135</v>
      </c>
      <c r="U71" s="158">
        <v>0.10349999999999999</v>
      </c>
      <c r="V71" s="158">
        <f>ROUND(E71*U71,2)</f>
        <v>1.28</v>
      </c>
      <c r="W71" s="158"/>
      <c r="X71" s="158" t="s">
        <v>136</v>
      </c>
      <c r="Y71" s="149"/>
      <c r="Z71" s="149"/>
      <c r="AA71" s="149"/>
      <c r="AB71" s="149"/>
      <c r="AC71" s="149"/>
      <c r="AD71" s="149"/>
      <c r="AE71" s="149"/>
      <c r="AF71" s="149"/>
      <c r="AG71" s="149" t="s">
        <v>137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 x14ac:dyDescent="0.2">
      <c r="A72" s="175">
        <v>33</v>
      </c>
      <c r="B72" s="176" t="s">
        <v>235</v>
      </c>
      <c r="C72" s="186" t="s">
        <v>236</v>
      </c>
      <c r="D72" s="177" t="s">
        <v>234</v>
      </c>
      <c r="E72" s="178">
        <v>12.4</v>
      </c>
      <c r="F72" s="179"/>
      <c r="G72" s="180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58">
        <v>2.7399999999999998E-3</v>
      </c>
      <c r="O72" s="158">
        <f>ROUND(E72*N72,2)</f>
        <v>0.03</v>
      </c>
      <c r="P72" s="158">
        <v>0</v>
      </c>
      <c r="Q72" s="158">
        <f>ROUND(E72*P72,2)</f>
        <v>0</v>
      </c>
      <c r="R72" s="158"/>
      <c r="S72" s="158" t="s">
        <v>237</v>
      </c>
      <c r="T72" s="158" t="s">
        <v>238</v>
      </c>
      <c r="U72" s="158">
        <v>0.39</v>
      </c>
      <c r="V72" s="158">
        <f>ROUND(E72*U72,2)</f>
        <v>4.84</v>
      </c>
      <c r="W72" s="158"/>
      <c r="X72" s="158" t="s">
        <v>136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137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69">
        <v>34</v>
      </c>
      <c r="B73" s="170" t="s">
        <v>239</v>
      </c>
      <c r="C73" s="184" t="s">
        <v>240</v>
      </c>
      <c r="D73" s="171" t="s">
        <v>241</v>
      </c>
      <c r="E73" s="172">
        <v>2</v>
      </c>
      <c r="F73" s="173"/>
      <c r="G73" s="174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58">
        <v>0</v>
      </c>
      <c r="O73" s="158">
        <f>ROUND(E73*N73,2)</f>
        <v>0</v>
      </c>
      <c r="P73" s="158">
        <v>0</v>
      </c>
      <c r="Q73" s="158">
        <f>ROUND(E73*P73,2)</f>
        <v>0</v>
      </c>
      <c r="R73" s="158"/>
      <c r="S73" s="158" t="s">
        <v>237</v>
      </c>
      <c r="T73" s="158" t="s">
        <v>238</v>
      </c>
      <c r="U73" s="158">
        <v>0</v>
      </c>
      <c r="V73" s="158">
        <f>ROUND(E73*U73,2)</f>
        <v>0</v>
      </c>
      <c r="W73" s="158"/>
      <c r="X73" s="158" t="s">
        <v>242</v>
      </c>
      <c r="Y73" s="149"/>
      <c r="Z73" s="149"/>
      <c r="AA73" s="149"/>
      <c r="AB73" s="149"/>
      <c r="AC73" s="149"/>
      <c r="AD73" s="149"/>
      <c r="AE73" s="149"/>
      <c r="AF73" s="149"/>
      <c r="AG73" s="149" t="s">
        <v>243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261" t="s">
        <v>244</v>
      </c>
      <c r="D74" s="262"/>
      <c r="E74" s="262"/>
      <c r="F74" s="262"/>
      <c r="G74" s="262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189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69">
        <v>35</v>
      </c>
      <c r="B75" s="170" t="s">
        <v>245</v>
      </c>
      <c r="C75" s="184" t="s">
        <v>246</v>
      </c>
      <c r="D75" s="171" t="s">
        <v>241</v>
      </c>
      <c r="E75" s="172">
        <v>6</v>
      </c>
      <c r="F75" s="173"/>
      <c r="G75" s="174">
        <f>ROUND(E75*F75,2)</f>
        <v>0</v>
      </c>
      <c r="H75" s="159"/>
      <c r="I75" s="158">
        <f>ROUND(E75*H75,2)</f>
        <v>0</v>
      </c>
      <c r="J75" s="159"/>
      <c r="K75" s="158">
        <f>ROUND(E75*J75,2)</f>
        <v>0</v>
      </c>
      <c r="L75" s="158">
        <v>21</v>
      </c>
      <c r="M75" s="158">
        <f>G75*(1+L75/100)</f>
        <v>0</v>
      </c>
      <c r="N75" s="158">
        <v>0</v>
      </c>
      <c r="O75" s="158">
        <f>ROUND(E75*N75,2)</f>
        <v>0</v>
      </c>
      <c r="P75" s="158">
        <v>0</v>
      </c>
      <c r="Q75" s="158">
        <f>ROUND(E75*P75,2)</f>
        <v>0</v>
      </c>
      <c r="R75" s="158"/>
      <c r="S75" s="158" t="s">
        <v>237</v>
      </c>
      <c r="T75" s="158" t="s">
        <v>238</v>
      </c>
      <c r="U75" s="158">
        <v>0</v>
      </c>
      <c r="V75" s="158">
        <f>ROUND(E75*U75,2)</f>
        <v>0</v>
      </c>
      <c r="W75" s="158"/>
      <c r="X75" s="158" t="s">
        <v>242</v>
      </c>
      <c r="Y75" s="149"/>
      <c r="Z75" s="149"/>
      <c r="AA75" s="149"/>
      <c r="AB75" s="149"/>
      <c r="AC75" s="149"/>
      <c r="AD75" s="149"/>
      <c r="AE75" s="149"/>
      <c r="AF75" s="149"/>
      <c r="AG75" s="149" t="s">
        <v>243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261" t="s">
        <v>244</v>
      </c>
      <c r="D76" s="262"/>
      <c r="E76" s="262"/>
      <c r="F76" s="262"/>
      <c r="G76" s="262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189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x14ac:dyDescent="0.2">
      <c r="A77" s="163" t="s">
        <v>130</v>
      </c>
      <c r="B77" s="164" t="s">
        <v>94</v>
      </c>
      <c r="C77" s="183" t="s">
        <v>95</v>
      </c>
      <c r="D77" s="165"/>
      <c r="E77" s="166"/>
      <c r="F77" s="167"/>
      <c r="G77" s="168">
        <f>SUMIF(AG78:AG83,"&lt;&gt;NOR",G78:G83)</f>
        <v>0</v>
      </c>
      <c r="H77" s="162"/>
      <c r="I77" s="162">
        <f>SUM(I78:I83)</f>
        <v>0</v>
      </c>
      <c r="J77" s="162"/>
      <c r="K77" s="162">
        <f>SUM(K78:K83)</f>
        <v>0</v>
      </c>
      <c r="L77" s="162"/>
      <c r="M77" s="162">
        <f>SUM(M78:M83)</f>
        <v>0</v>
      </c>
      <c r="N77" s="162"/>
      <c r="O77" s="162">
        <f>SUM(O78:O83)</f>
        <v>0</v>
      </c>
      <c r="P77" s="162"/>
      <c r="Q77" s="162">
        <f>SUM(Q78:Q83)</f>
        <v>0</v>
      </c>
      <c r="R77" s="162"/>
      <c r="S77" s="162"/>
      <c r="T77" s="162"/>
      <c r="U77" s="162"/>
      <c r="V77" s="162">
        <f>SUM(V78:V83)</f>
        <v>0</v>
      </c>
      <c r="W77" s="162"/>
      <c r="X77" s="162"/>
      <c r="AG77" t="s">
        <v>131</v>
      </c>
    </row>
    <row r="78" spans="1:60" outlineLevel="1" x14ac:dyDescent="0.2">
      <c r="A78" s="169">
        <v>36</v>
      </c>
      <c r="B78" s="170" t="s">
        <v>247</v>
      </c>
      <c r="C78" s="184" t="s">
        <v>248</v>
      </c>
      <c r="D78" s="171" t="s">
        <v>241</v>
      </c>
      <c r="E78" s="172">
        <v>1</v>
      </c>
      <c r="F78" s="173"/>
      <c r="G78" s="174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8">
        <v>0</v>
      </c>
      <c r="O78" s="158">
        <f>ROUND(E78*N78,2)</f>
        <v>0</v>
      </c>
      <c r="P78" s="158">
        <v>0</v>
      </c>
      <c r="Q78" s="158">
        <f>ROUND(E78*P78,2)</f>
        <v>0</v>
      </c>
      <c r="R78" s="158"/>
      <c r="S78" s="158" t="s">
        <v>237</v>
      </c>
      <c r="T78" s="158" t="s">
        <v>238</v>
      </c>
      <c r="U78" s="158">
        <v>0</v>
      </c>
      <c r="V78" s="158">
        <f>ROUND(E78*U78,2)</f>
        <v>0</v>
      </c>
      <c r="W78" s="158"/>
      <c r="X78" s="158" t="s">
        <v>242</v>
      </c>
      <c r="Y78" s="149"/>
      <c r="Z78" s="149"/>
      <c r="AA78" s="149"/>
      <c r="AB78" s="149"/>
      <c r="AC78" s="149"/>
      <c r="AD78" s="149"/>
      <c r="AE78" s="149"/>
      <c r="AF78" s="149"/>
      <c r="AG78" s="149" t="s">
        <v>243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261" t="s">
        <v>244</v>
      </c>
      <c r="D79" s="262"/>
      <c r="E79" s="262"/>
      <c r="F79" s="262"/>
      <c r="G79" s="262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189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69">
        <v>37</v>
      </c>
      <c r="B80" s="170" t="s">
        <v>249</v>
      </c>
      <c r="C80" s="184" t="s">
        <v>250</v>
      </c>
      <c r="D80" s="171" t="s">
        <v>241</v>
      </c>
      <c r="E80" s="172">
        <v>1</v>
      </c>
      <c r="F80" s="173"/>
      <c r="G80" s="174">
        <f>ROUND(E80*F80,2)</f>
        <v>0</v>
      </c>
      <c r="H80" s="159"/>
      <c r="I80" s="158">
        <f>ROUND(E80*H80,2)</f>
        <v>0</v>
      </c>
      <c r="J80" s="159"/>
      <c r="K80" s="158">
        <f>ROUND(E80*J80,2)</f>
        <v>0</v>
      </c>
      <c r="L80" s="158">
        <v>21</v>
      </c>
      <c r="M80" s="158">
        <f>G80*(1+L80/100)</f>
        <v>0</v>
      </c>
      <c r="N80" s="158">
        <v>0</v>
      </c>
      <c r="O80" s="158">
        <f>ROUND(E80*N80,2)</f>
        <v>0</v>
      </c>
      <c r="P80" s="158">
        <v>0</v>
      </c>
      <c r="Q80" s="158">
        <f>ROUND(E80*P80,2)</f>
        <v>0</v>
      </c>
      <c r="R80" s="158"/>
      <c r="S80" s="158" t="s">
        <v>237</v>
      </c>
      <c r="T80" s="158" t="s">
        <v>238</v>
      </c>
      <c r="U80" s="158">
        <v>0</v>
      </c>
      <c r="V80" s="158">
        <f>ROUND(E80*U80,2)</f>
        <v>0</v>
      </c>
      <c r="W80" s="158"/>
      <c r="X80" s="158" t="s">
        <v>242</v>
      </c>
      <c r="Y80" s="149"/>
      <c r="Z80" s="149"/>
      <c r="AA80" s="149"/>
      <c r="AB80" s="149"/>
      <c r="AC80" s="149"/>
      <c r="AD80" s="149"/>
      <c r="AE80" s="149"/>
      <c r="AF80" s="149"/>
      <c r="AG80" s="149" t="s">
        <v>243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261" t="s">
        <v>244</v>
      </c>
      <c r="D81" s="262"/>
      <c r="E81" s="262"/>
      <c r="F81" s="262"/>
      <c r="G81" s="262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189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69">
        <v>38</v>
      </c>
      <c r="B82" s="170" t="s">
        <v>251</v>
      </c>
      <c r="C82" s="184" t="s">
        <v>252</v>
      </c>
      <c r="D82" s="171" t="s">
        <v>241</v>
      </c>
      <c r="E82" s="172">
        <v>1</v>
      </c>
      <c r="F82" s="173"/>
      <c r="G82" s="174">
        <f>ROUND(E82*F82,2)</f>
        <v>0</v>
      </c>
      <c r="H82" s="159"/>
      <c r="I82" s="158">
        <f>ROUND(E82*H82,2)</f>
        <v>0</v>
      </c>
      <c r="J82" s="159"/>
      <c r="K82" s="158">
        <f>ROUND(E82*J82,2)</f>
        <v>0</v>
      </c>
      <c r="L82" s="158">
        <v>21</v>
      </c>
      <c r="M82" s="158">
        <f>G82*(1+L82/100)</f>
        <v>0</v>
      </c>
      <c r="N82" s="158">
        <v>0</v>
      </c>
      <c r="O82" s="158">
        <f>ROUND(E82*N82,2)</f>
        <v>0</v>
      </c>
      <c r="P82" s="158">
        <v>0</v>
      </c>
      <c r="Q82" s="158">
        <f>ROUND(E82*P82,2)</f>
        <v>0</v>
      </c>
      <c r="R82" s="158"/>
      <c r="S82" s="158" t="s">
        <v>237</v>
      </c>
      <c r="T82" s="158" t="s">
        <v>238</v>
      </c>
      <c r="U82" s="158">
        <v>0</v>
      </c>
      <c r="V82" s="158">
        <f>ROUND(E82*U82,2)</f>
        <v>0</v>
      </c>
      <c r="W82" s="158"/>
      <c r="X82" s="158" t="s">
        <v>242</v>
      </c>
      <c r="Y82" s="149"/>
      <c r="Z82" s="149"/>
      <c r="AA82" s="149"/>
      <c r="AB82" s="149"/>
      <c r="AC82" s="149"/>
      <c r="AD82" s="149"/>
      <c r="AE82" s="149"/>
      <c r="AF82" s="149"/>
      <c r="AG82" s="149" t="s">
        <v>243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261" t="s">
        <v>244</v>
      </c>
      <c r="D83" s="262"/>
      <c r="E83" s="262"/>
      <c r="F83" s="262"/>
      <c r="G83" s="262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189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x14ac:dyDescent="0.2">
      <c r="A84" s="163" t="s">
        <v>130</v>
      </c>
      <c r="B84" s="164" t="s">
        <v>96</v>
      </c>
      <c r="C84" s="183" t="s">
        <v>97</v>
      </c>
      <c r="D84" s="165"/>
      <c r="E84" s="166"/>
      <c r="F84" s="167"/>
      <c r="G84" s="168">
        <f>SUMIF(AG85:AG96,"&lt;&gt;NOR",G85:G96)</f>
        <v>0</v>
      </c>
      <c r="H84" s="162"/>
      <c r="I84" s="162">
        <f>SUM(I85:I96)</f>
        <v>0</v>
      </c>
      <c r="J84" s="162"/>
      <c r="K84" s="162">
        <f>SUM(K85:K96)</f>
        <v>0</v>
      </c>
      <c r="L84" s="162"/>
      <c r="M84" s="162">
        <f>SUM(M85:M96)</f>
        <v>0</v>
      </c>
      <c r="N84" s="162"/>
      <c r="O84" s="162">
        <f>SUM(O85:O96)</f>
        <v>0.02</v>
      </c>
      <c r="P84" s="162"/>
      <c r="Q84" s="162">
        <f>SUM(Q85:Q96)</f>
        <v>0</v>
      </c>
      <c r="R84" s="162"/>
      <c r="S84" s="162"/>
      <c r="T84" s="162"/>
      <c r="U84" s="162"/>
      <c r="V84" s="162">
        <f>SUM(V85:V96)</f>
        <v>22.700000000000003</v>
      </c>
      <c r="W84" s="162"/>
      <c r="X84" s="162"/>
      <c r="AG84" t="s">
        <v>131</v>
      </c>
    </row>
    <row r="85" spans="1:60" outlineLevel="1" x14ac:dyDescent="0.2">
      <c r="A85" s="175">
        <v>39</v>
      </c>
      <c r="B85" s="176" t="s">
        <v>253</v>
      </c>
      <c r="C85" s="186" t="s">
        <v>254</v>
      </c>
      <c r="D85" s="177" t="s">
        <v>147</v>
      </c>
      <c r="E85" s="178">
        <v>8.32</v>
      </c>
      <c r="F85" s="179"/>
      <c r="G85" s="180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8">
        <v>1.4999999999999999E-4</v>
      </c>
      <c r="O85" s="158">
        <f>ROUND(E85*N85,2)</f>
        <v>0</v>
      </c>
      <c r="P85" s="158">
        <v>0</v>
      </c>
      <c r="Q85" s="158">
        <f>ROUND(E85*P85,2)</f>
        <v>0</v>
      </c>
      <c r="R85" s="158"/>
      <c r="S85" s="158" t="s">
        <v>135</v>
      </c>
      <c r="T85" s="158" t="s">
        <v>135</v>
      </c>
      <c r="U85" s="158">
        <v>0.22800000000000001</v>
      </c>
      <c r="V85" s="158">
        <f>ROUND(E85*U85,2)</f>
        <v>1.9</v>
      </c>
      <c r="W85" s="158"/>
      <c r="X85" s="158" t="s">
        <v>136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137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69">
        <v>40</v>
      </c>
      <c r="B86" s="170" t="s">
        <v>255</v>
      </c>
      <c r="C86" s="184" t="s">
        <v>256</v>
      </c>
      <c r="D86" s="171" t="s">
        <v>147</v>
      </c>
      <c r="E86" s="172">
        <v>8.32</v>
      </c>
      <c r="F86" s="173"/>
      <c r="G86" s="174">
        <f>ROUND(E86*F86,2)</f>
        <v>0</v>
      </c>
      <c r="H86" s="159"/>
      <c r="I86" s="158">
        <f>ROUND(E86*H86,2)</f>
        <v>0</v>
      </c>
      <c r="J86" s="159"/>
      <c r="K86" s="158">
        <f>ROUND(E86*J86,2)</f>
        <v>0</v>
      </c>
      <c r="L86" s="158">
        <v>21</v>
      </c>
      <c r="M86" s="158">
        <f>G86*(1+L86/100)</f>
        <v>0</v>
      </c>
      <c r="N86" s="158">
        <v>3.1E-4</v>
      </c>
      <c r="O86" s="158">
        <f>ROUND(E86*N86,2)</f>
        <v>0</v>
      </c>
      <c r="P86" s="158">
        <v>0</v>
      </c>
      <c r="Q86" s="158">
        <f>ROUND(E86*P86,2)</f>
        <v>0</v>
      </c>
      <c r="R86" s="158"/>
      <c r="S86" s="158" t="s">
        <v>135</v>
      </c>
      <c r="T86" s="158" t="s">
        <v>135</v>
      </c>
      <c r="U86" s="158">
        <v>0.40300000000000002</v>
      </c>
      <c r="V86" s="158">
        <f>ROUND(E86*U86,2)</f>
        <v>3.35</v>
      </c>
      <c r="W86" s="158"/>
      <c r="X86" s="158" t="s">
        <v>136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137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261" t="s">
        <v>257</v>
      </c>
      <c r="D87" s="262"/>
      <c r="E87" s="262"/>
      <c r="F87" s="262"/>
      <c r="G87" s="262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9"/>
      <c r="Z87" s="149"/>
      <c r="AA87" s="149"/>
      <c r="AB87" s="149"/>
      <c r="AC87" s="149"/>
      <c r="AD87" s="149"/>
      <c r="AE87" s="149"/>
      <c r="AF87" s="149"/>
      <c r="AG87" s="149" t="s">
        <v>189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5">
        <v>41</v>
      </c>
      <c r="B88" s="176" t="s">
        <v>258</v>
      </c>
      <c r="C88" s="186" t="s">
        <v>259</v>
      </c>
      <c r="D88" s="177" t="s">
        <v>147</v>
      </c>
      <c r="E88" s="178">
        <v>3.51</v>
      </c>
      <c r="F88" s="179"/>
      <c r="G88" s="180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21</v>
      </c>
      <c r="M88" s="158">
        <f>G88*(1+L88/100)</f>
        <v>0</v>
      </c>
      <c r="N88" s="158">
        <v>5.9999999999999995E-4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237</v>
      </c>
      <c r="T88" s="158" t="s">
        <v>260</v>
      </c>
      <c r="U88" s="158">
        <v>0.23899999999999999</v>
      </c>
      <c r="V88" s="158">
        <f>ROUND(E88*U88,2)</f>
        <v>0.84</v>
      </c>
      <c r="W88" s="158"/>
      <c r="X88" s="158" t="s">
        <v>136</v>
      </c>
      <c r="Y88" s="149"/>
      <c r="Z88" s="149"/>
      <c r="AA88" s="149"/>
      <c r="AB88" s="149"/>
      <c r="AC88" s="149"/>
      <c r="AD88" s="149"/>
      <c r="AE88" s="149"/>
      <c r="AF88" s="149"/>
      <c r="AG88" s="149" t="s">
        <v>137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75">
        <v>42</v>
      </c>
      <c r="B89" s="176" t="s">
        <v>261</v>
      </c>
      <c r="C89" s="186" t="s">
        <v>262</v>
      </c>
      <c r="D89" s="177" t="s">
        <v>147</v>
      </c>
      <c r="E89" s="178">
        <v>8.32</v>
      </c>
      <c r="F89" s="179"/>
      <c r="G89" s="180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58">
        <v>5.0000000000000002E-5</v>
      </c>
      <c r="O89" s="158">
        <f>ROUND(E89*N89,2)</f>
        <v>0</v>
      </c>
      <c r="P89" s="158">
        <v>0</v>
      </c>
      <c r="Q89" s="158">
        <f>ROUND(E89*P89,2)</f>
        <v>0</v>
      </c>
      <c r="R89" s="158"/>
      <c r="S89" s="158" t="s">
        <v>135</v>
      </c>
      <c r="T89" s="158" t="s">
        <v>135</v>
      </c>
      <c r="U89" s="158">
        <v>6.3E-2</v>
      </c>
      <c r="V89" s="158">
        <f>ROUND(E89*U89,2)</f>
        <v>0.52</v>
      </c>
      <c r="W89" s="158"/>
      <c r="X89" s="158" t="s">
        <v>136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137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75">
        <v>43</v>
      </c>
      <c r="B90" s="176" t="s">
        <v>263</v>
      </c>
      <c r="C90" s="186" t="s">
        <v>264</v>
      </c>
      <c r="D90" s="177" t="s">
        <v>147</v>
      </c>
      <c r="E90" s="178">
        <v>4.5</v>
      </c>
      <c r="F90" s="179"/>
      <c r="G90" s="180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21</v>
      </c>
      <c r="M90" s="158">
        <f>G90*(1+L90/100)</f>
        <v>0</v>
      </c>
      <c r="N90" s="158">
        <v>6.9999999999999994E-5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135</v>
      </c>
      <c r="T90" s="158" t="s">
        <v>135</v>
      </c>
      <c r="U90" s="158">
        <v>7.3999999999999996E-2</v>
      </c>
      <c r="V90" s="158">
        <f>ROUND(E90*U90,2)</f>
        <v>0.33</v>
      </c>
      <c r="W90" s="158"/>
      <c r="X90" s="158" t="s">
        <v>136</v>
      </c>
      <c r="Y90" s="149"/>
      <c r="Z90" s="149"/>
      <c r="AA90" s="149"/>
      <c r="AB90" s="149"/>
      <c r="AC90" s="149"/>
      <c r="AD90" s="149"/>
      <c r="AE90" s="149"/>
      <c r="AF90" s="149"/>
      <c r="AG90" s="149" t="s">
        <v>137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5">
        <v>44</v>
      </c>
      <c r="B91" s="176" t="s">
        <v>265</v>
      </c>
      <c r="C91" s="186" t="s">
        <v>266</v>
      </c>
      <c r="D91" s="177" t="s">
        <v>147</v>
      </c>
      <c r="E91" s="178">
        <v>64.680000000000007</v>
      </c>
      <c r="F91" s="179"/>
      <c r="G91" s="180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21</v>
      </c>
      <c r="M91" s="158">
        <f>G91*(1+L91/100)</f>
        <v>0</v>
      </c>
      <c r="N91" s="158">
        <v>9.0000000000000006E-5</v>
      </c>
      <c r="O91" s="158">
        <f>ROUND(E91*N91,2)</f>
        <v>0.01</v>
      </c>
      <c r="P91" s="158">
        <v>0</v>
      </c>
      <c r="Q91" s="158">
        <f>ROUND(E91*P91,2)</f>
        <v>0</v>
      </c>
      <c r="R91" s="158"/>
      <c r="S91" s="158" t="s">
        <v>135</v>
      </c>
      <c r="T91" s="158" t="s">
        <v>135</v>
      </c>
      <c r="U91" s="158">
        <v>7.3999999999999996E-2</v>
      </c>
      <c r="V91" s="158">
        <f>ROUND(E91*U91,2)</f>
        <v>4.79</v>
      </c>
      <c r="W91" s="158"/>
      <c r="X91" s="158" t="s">
        <v>136</v>
      </c>
      <c r="Y91" s="149"/>
      <c r="Z91" s="149"/>
      <c r="AA91" s="149"/>
      <c r="AB91" s="149"/>
      <c r="AC91" s="149"/>
      <c r="AD91" s="149"/>
      <c r="AE91" s="149"/>
      <c r="AF91" s="149"/>
      <c r="AG91" s="149" t="s">
        <v>137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69">
        <v>45</v>
      </c>
      <c r="B92" s="170" t="s">
        <v>267</v>
      </c>
      <c r="C92" s="184" t="s">
        <v>268</v>
      </c>
      <c r="D92" s="171" t="s">
        <v>147</v>
      </c>
      <c r="E92" s="172">
        <v>4.5</v>
      </c>
      <c r="F92" s="173"/>
      <c r="G92" s="174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21</v>
      </c>
      <c r="M92" s="158">
        <f>G92*(1+L92/100)</f>
        <v>0</v>
      </c>
      <c r="N92" s="158">
        <v>1.4999999999999999E-4</v>
      </c>
      <c r="O92" s="158">
        <f>ROUND(E92*N92,2)</f>
        <v>0</v>
      </c>
      <c r="P92" s="158">
        <v>0</v>
      </c>
      <c r="Q92" s="158">
        <f>ROUND(E92*P92,2)</f>
        <v>0</v>
      </c>
      <c r="R92" s="158"/>
      <c r="S92" s="158" t="s">
        <v>135</v>
      </c>
      <c r="T92" s="158" t="s">
        <v>135</v>
      </c>
      <c r="U92" s="158">
        <v>0.154</v>
      </c>
      <c r="V92" s="158">
        <f>ROUND(E92*U92,2)</f>
        <v>0.69</v>
      </c>
      <c r="W92" s="158"/>
      <c r="X92" s="158" t="s">
        <v>136</v>
      </c>
      <c r="Y92" s="149"/>
      <c r="Z92" s="149"/>
      <c r="AA92" s="149"/>
      <c r="AB92" s="149"/>
      <c r="AC92" s="149"/>
      <c r="AD92" s="149"/>
      <c r="AE92" s="149"/>
      <c r="AF92" s="149"/>
      <c r="AG92" s="149" t="s">
        <v>137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261" t="s">
        <v>269</v>
      </c>
      <c r="D93" s="262"/>
      <c r="E93" s="262"/>
      <c r="F93" s="262"/>
      <c r="G93" s="262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9"/>
      <c r="Z93" s="149"/>
      <c r="AA93" s="149"/>
      <c r="AB93" s="149"/>
      <c r="AC93" s="149"/>
      <c r="AD93" s="149"/>
      <c r="AE93" s="149"/>
      <c r="AF93" s="149"/>
      <c r="AG93" s="149" t="s">
        <v>189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69">
        <v>46</v>
      </c>
      <c r="B94" s="170" t="s">
        <v>270</v>
      </c>
      <c r="C94" s="184" t="s">
        <v>271</v>
      </c>
      <c r="D94" s="171" t="s">
        <v>147</v>
      </c>
      <c r="E94" s="172">
        <v>64.680000000000007</v>
      </c>
      <c r="F94" s="173"/>
      <c r="G94" s="174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21</v>
      </c>
      <c r="M94" s="158">
        <f>G94*(1+L94/100)</f>
        <v>0</v>
      </c>
      <c r="N94" s="158">
        <v>1.7000000000000001E-4</v>
      </c>
      <c r="O94" s="158">
        <f>ROUND(E94*N94,2)</f>
        <v>0.01</v>
      </c>
      <c r="P94" s="158">
        <v>0</v>
      </c>
      <c r="Q94" s="158">
        <f>ROUND(E94*P94,2)</f>
        <v>0</v>
      </c>
      <c r="R94" s="158"/>
      <c r="S94" s="158" t="s">
        <v>135</v>
      </c>
      <c r="T94" s="158" t="s">
        <v>135</v>
      </c>
      <c r="U94" s="158">
        <v>0.154</v>
      </c>
      <c r="V94" s="158">
        <f>ROUND(E94*U94,2)</f>
        <v>9.9600000000000009</v>
      </c>
      <c r="W94" s="158"/>
      <c r="X94" s="158" t="s">
        <v>136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137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261" t="s">
        <v>269</v>
      </c>
      <c r="D95" s="262"/>
      <c r="E95" s="262"/>
      <c r="F95" s="262"/>
      <c r="G95" s="262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189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75">
        <v>47</v>
      </c>
      <c r="B96" s="176" t="s">
        <v>272</v>
      </c>
      <c r="C96" s="186" t="s">
        <v>273</v>
      </c>
      <c r="D96" s="177" t="s">
        <v>147</v>
      </c>
      <c r="E96" s="178">
        <v>3.51</v>
      </c>
      <c r="F96" s="179"/>
      <c r="G96" s="180">
        <f>ROUND(E96*F96,2)</f>
        <v>0</v>
      </c>
      <c r="H96" s="159"/>
      <c r="I96" s="158">
        <f>ROUND(E96*H96,2)</f>
        <v>0</v>
      </c>
      <c r="J96" s="159"/>
      <c r="K96" s="158">
        <f>ROUND(E96*J96,2)</f>
        <v>0</v>
      </c>
      <c r="L96" s="158">
        <v>21</v>
      </c>
      <c r="M96" s="158">
        <f>G96*(1+L96/100)</f>
        <v>0</v>
      </c>
      <c r="N96" s="158">
        <v>2.1000000000000001E-4</v>
      </c>
      <c r="O96" s="158">
        <f>ROUND(E96*N96,2)</f>
        <v>0</v>
      </c>
      <c r="P96" s="158">
        <v>0</v>
      </c>
      <c r="Q96" s="158">
        <f>ROUND(E96*P96,2)</f>
        <v>0</v>
      </c>
      <c r="R96" s="158"/>
      <c r="S96" s="158" t="s">
        <v>237</v>
      </c>
      <c r="T96" s="158" t="s">
        <v>135</v>
      </c>
      <c r="U96" s="158">
        <v>0.09</v>
      </c>
      <c r="V96" s="158">
        <f>ROUND(E96*U96,2)</f>
        <v>0.32</v>
      </c>
      <c r="W96" s="158"/>
      <c r="X96" s="158" t="s">
        <v>136</v>
      </c>
      <c r="Y96" s="149"/>
      <c r="Z96" s="149"/>
      <c r="AA96" s="149"/>
      <c r="AB96" s="149"/>
      <c r="AC96" s="149"/>
      <c r="AD96" s="149"/>
      <c r="AE96" s="149"/>
      <c r="AF96" s="149"/>
      <c r="AG96" s="149" t="s">
        <v>137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x14ac:dyDescent="0.2">
      <c r="A97" s="163" t="s">
        <v>130</v>
      </c>
      <c r="B97" s="164" t="s">
        <v>98</v>
      </c>
      <c r="C97" s="183" t="s">
        <v>99</v>
      </c>
      <c r="D97" s="165"/>
      <c r="E97" s="166"/>
      <c r="F97" s="167"/>
      <c r="G97" s="168">
        <f>SUMIF(AG98:AG99,"&lt;&gt;NOR",G98:G99)</f>
        <v>0</v>
      </c>
      <c r="H97" s="162"/>
      <c r="I97" s="162">
        <f>SUM(I98:I99)</f>
        <v>0</v>
      </c>
      <c r="J97" s="162"/>
      <c r="K97" s="162">
        <f>SUM(K98:K99)</f>
        <v>0</v>
      </c>
      <c r="L97" s="162"/>
      <c r="M97" s="162">
        <f>SUM(M98:M99)</f>
        <v>0</v>
      </c>
      <c r="N97" s="162"/>
      <c r="O97" s="162">
        <f>SUM(O98:O99)</f>
        <v>0</v>
      </c>
      <c r="P97" s="162"/>
      <c r="Q97" s="162">
        <f>SUM(Q98:Q99)</f>
        <v>0</v>
      </c>
      <c r="R97" s="162"/>
      <c r="S97" s="162"/>
      <c r="T97" s="162"/>
      <c r="U97" s="162"/>
      <c r="V97" s="162">
        <f>SUM(V98:V99)</f>
        <v>0</v>
      </c>
      <c r="W97" s="162"/>
      <c r="X97" s="162"/>
      <c r="AG97" t="s">
        <v>131</v>
      </c>
    </row>
    <row r="98" spans="1:60" outlineLevel="1" x14ac:dyDescent="0.2">
      <c r="A98" s="169">
        <v>48</v>
      </c>
      <c r="B98" s="170" t="s">
        <v>274</v>
      </c>
      <c r="C98" s="184" t="s">
        <v>275</v>
      </c>
      <c r="D98" s="171" t="s">
        <v>147</v>
      </c>
      <c r="E98" s="172">
        <v>30</v>
      </c>
      <c r="F98" s="173"/>
      <c r="G98" s="174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21</v>
      </c>
      <c r="M98" s="158">
        <f>G98*(1+L98/100)</f>
        <v>0</v>
      </c>
      <c r="N98" s="158">
        <v>0</v>
      </c>
      <c r="O98" s="158">
        <f>ROUND(E98*N98,2)</f>
        <v>0</v>
      </c>
      <c r="P98" s="158">
        <v>0</v>
      </c>
      <c r="Q98" s="158">
        <f>ROUND(E98*P98,2)</f>
        <v>0</v>
      </c>
      <c r="R98" s="158"/>
      <c r="S98" s="158" t="s">
        <v>237</v>
      </c>
      <c r="T98" s="158" t="s">
        <v>238</v>
      </c>
      <c r="U98" s="158">
        <v>0</v>
      </c>
      <c r="V98" s="158">
        <f>ROUND(E98*U98,2)</f>
        <v>0</v>
      </c>
      <c r="W98" s="158"/>
      <c r="X98" s="158" t="s">
        <v>242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243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261" t="s">
        <v>244</v>
      </c>
      <c r="D99" s="262"/>
      <c r="E99" s="262"/>
      <c r="F99" s="262"/>
      <c r="G99" s="262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189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x14ac:dyDescent="0.2">
      <c r="A100" s="163" t="s">
        <v>130</v>
      </c>
      <c r="B100" s="164" t="s">
        <v>100</v>
      </c>
      <c r="C100" s="183" t="s">
        <v>101</v>
      </c>
      <c r="D100" s="165"/>
      <c r="E100" s="166"/>
      <c r="F100" s="167"/>
      <c r="G100" s="168">
        <f>SUMIF(AG101:AG104,"&lt;&gt;NOR",G101:G104)</f>
        <v>0</v>
      </c>
      <c r="H100" s="162"/>
      <c r="I100" s="162">
        <f>SUM(I101:I104)</f>
        <v>0</v>
      </c>
      <c r="J100" s="162"/>
      <c r="K100" s="162">
        <f>SUM(K101:K104)</f>
        <v>0</v>
      </c>
      <c r="L100" s="162"/>
      <c r="M100" s="162">
        <f>SUM(M101:M104)</f>
        <v>0</v>
      </c>
      <c r="N100" s="162"/>
      <c r="O100" s="162">
        <f>SUM(O101:O104)</f>
        <v>0</v>
      </c>
      <c r="P100" s="162"/>
      <c r="Q100" s="162">
        <f>SUM(Q101:Q104)</f>
        <v>0</v>
      </c>
      <c r="R100" s="162"/>
      <c r="S100" s="162"/>
      <c r="T100" s="162"/>
      <c r="U100" s="162"/>
      <c r="V100" s="162">
        <f>SUM(V101:V104)</f>
        <v>1.86</v>
      </c>
      <c r="W100" s="162"/>
      <c r="X100" s="162"/>
      <c r="AG100" t="s">
        <v>131</v>
      </c>
    </row>
    <row r="101" spans="1:60" outlineLevel="1" x14ac:dyDescent="0.2">
      <c r="A101" s="169">
        <v>49</v>
      </c>
      <c r="B101" s="170" t="s">
        <v>276</v>
      </c>
      <c r="C101" s="184" t="s">
        <v>277</v>
      </c>
      <c r="D101" s="171" t="s">
        <v>210</v>
      </c>
      <c r="E101" s="172">
        <v>3.8023199999999999</v>
      </c>
      <c r="F101" s="173"/>
      <c r="G101" s="174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21</v>
      </c>
      <c r="M101" s="158">
        <f>G101*(1+L101/100)</f>
        <v>0</v>
      </c>
      <c r="N101" s="158">
        <v>0</v>
      </c>
      <c r="O101" s="158">
        <f>ROUND(E101*N101,2)</f>
        <v>0</v>
      </c>
      <c r="P101" s="158">
        <v>0</v>
      </c>
      <c r="Q101" s="158">
        <f>ROUND(E101*P101,2)</f>
        <v>0</v>
      </c>
      <c r="R101" s="158"/>
      <c r="S101" s="158" t="s">
        <v>135</v>
      </c>
      <c r="T101" s="158" t="s">
        <v>135</v>
      </c>
      <c r="U101" s="158">
        <v>0.49</v>
      </c>
      <c r="V101" s="158">
        <f>ROUND(E101*U101,2)</f>
        <v>1.86</v>
      </c>
      <c r="W101" s="158"/>
      <c r="X101" s="158" t="s">
        <v>278</v>
      </c>
      <c r="Y101" s="149"/>
      <c r="Z101" s="149"/>
      <c r="AA101" s="149"/>
      <c r="AB101" s="149"/>
      <c r="AC101" s="149"/>
      <c r="AD101" s="149"/>
      <c r="AE101" s="149"/>
      <c r="AF101" s="149"/>
      <c r="AG101" s="149" t="s">
        <v>279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261" t="s">
        <v>280</v>
      </c>
      <c r="D102" s="262"/>
      <c r="E102" s="262"/>
      <c r="F102" s="262"/>
      <c r="G102" s="262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189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75">
        <v>50</v>
      </c>
      <c r="B103" s="176" t="s">
        <v>281</v>
      </c>
      <c r="C103" s="186" t="s">
        <v>282</v>
      </c>
      <c r="D103" s="177" t="s">
        <v>210</v>
      </c>
      <c r="E103" s="178">
        <v>15.20927</v>
      </c>
      <c r="F103" s="179"/>
      <c r="G103" s="180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21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135</v>
      </c>
      <c r="T103" s="158" t="s">
        <v>135</v>
      </c>
      <c r="U103" s="158">
        <v>0</v>
      </c>
      <c r="V103" s="158">
        <f>ROUND(E103*U103,2)</f>
        <v>0</v>
      </c>
      <c r="W103" s="158"/>
      <c r="X103" s="158" t="s">
        <v>278</v>
      </c>
      <c r="Y103" s="149"/>
      <c r="Z103" s="149"/>
      <c r="AA103" s="149"/>
      <c r="AB103" s="149"/>
      <c r="AC103" s="149"/>
      <c r="AD103" s="149"/>
      <c r="AE103" s="149"/>
      <c r="AF103" s="149"/>
      <c r="AG103" s="149" t="s">
        <v>279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5">
        <v>51</v>
      </c>
      <c r="B104" s="176" t="s">
        <v>283</v>
      </c>
      <c r="C104" s="186" t="s">
        <v>284</v>
      </c>
      <c r="D104" s="177" t="s">
        <v>210</v>
      </c>
      <c r="E104" s="178">
        <v>3.8023199999999999</v>
      </c>
      <c r="F104" s="179"/>
      <c r="G104" s="180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21</v>
      </c>
      <c r="M104" s="158">
        <f>G104*(1+L104/100)</f>
        <v>0</v>
      </c>
      <c r="N104" s="158">
        <v>0</v>
      </c>
      <c r="O104" s="158">
        <f>ROUND(E104*N104,2)</f>
        <v>0</v>
      </c>
      <c r="P104" s="158">
        <v>0</v>
      </c>
      <c r="Q104" s="158">
        <f>ROUND(E104*P104,2)</f>
        <v>0</v>
      </c>
      <c r="R104" s="158"/>
      <c r="S104" s="158" t="s">
        <v>135</v>
      </c>
      <c r="T104" s="158" t="s">
        <v>135</v>
      </c>
      <c r="U104" s="158">
        <v>0</v>
      </c>
      <c r="V104" s="158">
        <f>ROUND(E104*U104,2)</f>
        <v>0</v>
      </c>
      <c r="W104" s="158"/>
      <c r="X104" s="158" t="s">
        <v>278</v>
      </c>
      <c r="Y104" s="149"/>
      <c r="Z104" s="149"/>
      <c r="AA104" s="149"/>
      <c r="AB104" s="149"/>
      <c r="AC104" s="149"/>
      <c r="AD104" s="149"/>
      <c r="AE104" s="149"/>
      <c r="AF104" s="149"/>
      <c r="AG104" s="149" t="s">
        <v>279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x14ac:dyDescent="0.2">
      <c r="A105" s="163" t="s">
        <v>130</v>
      </c>
      <c r="B105" s="164" t="s">
        <v>103</v>
      </c>
      <c r="C105" s="183" t="s">
        <v>30</v>
      </c>
      <c r="D105" s="165"/>
      <c r="E105" s="166"/>
      <c r="F105" s="167"/>
      <c r="G105" s="168">
        <f>SUMIF(AG106:AG112,"&lt;&gt;NOR",G106:G112)</f>
        <v>0</v>
      </c>
      <c r="H105" s="162"/>
      <c r="I105" s="162">
        <f>SUM(I106:I112)</f>
        <v>0</v>
      </c>
      <c r="J105" s="162"/>
      <c r="K105" s="162">
        <f>SUM(K106:K112)</f>
        <v>0</v>
      </c>
      <c r="L105" s="162"/>
      <c r="M105" s="162">
        <f>SUM(M106:M112)</f>
        <v>0</v>
      </c>
      <c r="N105" s="162"/>
      <c r="O105" s="162">
        <f>SUM(O106:O112)</f>
        <v>0</v>
      </c>
      <c r="P105" s="162"/>
      <c r="Q105" s="162">
        <f>SUM(Q106:Q112)</f>
        <v>0</v>
      </c>
      <c r="R105" s="162"/>
      <c r="S105" s="162"/>
      <c r="T105" s="162"/>
      <c r="U105" s="162"/>
      <c r="V105" s="162">
        <f>SUM(V106:V112)</f>
        <v>0</v>
      </c>
      <c r="W105" s="162"/>
      <c r="X105" s="162"/>
      <c r="AG105" t="s">
        <v>131</v>
      </c>
    </row>
    <row r="106" spans="1:60" outlineLevel="1" x14ac:dyDescent="0.2">
      <c r="A106" s="169">
        <v>52</v>
      </c>
      <c r="B106" s="170" t="s">
        <v>285</v>
      </c>
      <c r="C106" s="184" t="s">
        <v>286</v>
      </c>
      <c r="D106" s="171" t="s">
        <v>241</v>
      </c>
      <c r="E106" s="172">
        <v>1</v>
      </c>
      <c r="F106" s="173"/>
      <c r="G106" s="174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21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135</v>
      </c>
      <c r="T106" s="158" t="s">
        <v>238</v>
      </c>
      <c r="U106" s="158">
        <v>0</v>
      </c>
      <c r="V106" s="158">
        <f>ROUND(E106*U106,2)</f>
        <v>0</v>
      </c>
      <c r="W106" s="158"/>
      <c r="X106" s="158" t="s">
        <v>287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288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ht="56.25" outlineLevel="1" x14ac:dyDescent="0.2">
      <c r="A107" s="156"/>
      <c r="B107" s="157"/>
      <c r="C107" s="261" t="s">
        <v>289</v>
      </c>
      <c r="D107" s="262"/>
      <c r="E107" s="262"/>
      <c r="F107" s="262"/>
      <c r="G107" s="262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189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81" t="str">
        <f>C107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5">
        <v>53</v>
      </c>
      <c r="B108" s="176" t="s">
        <v>290</v>
      </c>
      <c r="C108" s="186" t="s">
        <v>291</v>
      </c>
      <c r="D108" s="177" t="s">
        <v>241</v>
      </c>
      <c r="E108" s="178">
        <v>1</v>
      </c>
      <c r="F108" s="179"/>
      <c r="G108" s="180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21</v>
      </c>
      <c r="M108" s="158">
        <f>G108*(1+L108/100)</f>
        <v>0</v>
      </c>
      <c r="N108" s="158">
        <v>0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135</v>
      </c>
      <c r="T108" s="158" t="s">
        <v>238</v>
      </c>
      <c r="U108" s="158">
        <v>0</v>
      </c>
      <c r="V108" s="158">
        <f>ROUND(E108*U108,2)</f>
        <v>0</v>
      </c>
      <c r="W108" s="158"/>
      <c r="X108" s="158" t="s">
        <v>287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288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69">
        <v>54</v>
      </c>
      <c r="B109" s="170" t="s">
        <v>292</v>
      </c>
      <c r="C109" s="184" t="s">
        <v>293</v>
      </c>
      <c r="D109" s="171" t="s">
        <v>241</v>
      </c>
      <c r="E109" s="172">
        <v>1</v>
      </c>
      <c r="F109" s="173"/>
      <c r="G109" s="174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58">
        <v>0</v>
      </c>
      <c r="O109" s="158">
        <f>ROUND(E109*N109,2)</f>
        <v>0</v>
      </c>
      <c r="P109" s="158">
        <v>0</v>
      </c>
      <c r="Q109" s="158">
        <f>ROUND(E109*P109,2)</f>
        <v>0</v>
      </c>
      <c r="R109" s="158"/>
      <c r="S109" s="158" t="s">
        <v>135</v>
      </c>
      <c r="T109" s="158" t="s">
        <v>238</v>
      </c>
      <c r="U109" s="158">
        <v>0</v>
      </c>
      <c r="V109" s="158">
        <f>ROUND(E109*U109,2)</f>
        <v>0</v>
      </c>
      <c r="W109" s="158"/>
      <c r="X109" s="158" t="s">
        <v>287</v>
      </c>
      <c r="Y109" s="149"/>
      <c r="Z109" s="149"/>
      <c r="AA109" s="149"/>
      <c r="AB109" s="149"/>
      <c r="AC109" s="149"/>
      <c r="AD109" s="149"/>
      <c r="AE109" s="149"/>
      <c r="AF109" s="149"/>
      <c r="AG109" s="149" t="s">
        <v>288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261" t="s">
        <v>294</v>
      </c>
      <c r="D110" s="262"/>
      <c r="E110" s="262"/>
      <c r="F110" s="262"/>
      <c r="G110" s="262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189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69">
        <v>55</v>
      </c>
      <c r="B111" s="170" t="s">
        <v>295</v>
      </c>
      <c r="C111" s="184" t="s">
        <v>296</v>
      </c>
      <c r="D111" s="171" t="s">
        <v>241</v>
      </c>
      <c r="E111" s="172">
        <v>1</v>
      </c>
      <c r="F111" s="173"/>
      <c r="G111" s="174">
        <f>ROUND(E111*F111,2)</f>
        <v>0</v>
      </c>
      <c r="H111" s="159"/>
      <c r="I111" s="158">
        <f>ROUND(E111*H111,2)</f>
        <v>0</v>
      </c>
      <c r="J111" s="159"/>
      <c r="K111" s="158">
        <f>ROUND(E111*J111,2)</f>
        <v>0</v>
      </c>
      <c r="L111" s="158">
        <v>21</v>
      </c>
      <c r="M111" s="158">
        <f>G111*(1+L111/100)</f>
        <v>0</v>
      </c>
      <c r="N111" s="158">
        <v>0</v>
      </c>
      <c r="O111" s="158">
        <f>ROUND(E111*N111,2)</f>
        <v>0</v>
      </c>
      <c r="P111" s="158">
        <v>0</v>
      </c>
      <c r="Q111" s="158">
        <f>ROUND(E111*P111,2)</f>
        <v>0</v>
      </c>
      <c r="R111" s="158"/>
      <c r="S111" s="158" t="s">
        <v>135</v>
      </c>
      <c r="T111" s="158" t="s">
        <v>238</v>
      </c>
      <c r="U111" s="158">
        <v>0</v>
      </c>
      <c r="V111" s="158">
        <f>ROUND(E111*U111,2)</f>
        <v>0</v>
      </c>
      <c r="W111" s="158"/>
      <c r="X111" s="158" t="s">
        <v>287</v>
      </c>
      <c r="Y111" s="149"/>
      <c r="Z111" s="149"/>
      <c r="AA111" s="149"/>
      <c r="AB111" s="149"/>
      <c r="AC111" s="149"/>
      <c r="AD111" s="149"/>
      <c r="AE111" s="149"/>
      <c r="AF111" s="149"/>
      <c r="AG111" s="149" t="s">
        <v>288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ht="45" outlineLevel="1" x14ac:dyDescent="0.2">
      <c r="A112" s="156"/>
      <c r="B112" s="157"/>
      <c r="C112" s="261" t="s">
        <v>297</v>
      </c>
      <c r="D112" s="262"/>
      <c r="E112" s="262"/>
      <c r="F112" s="262"/>
      <c r="G112" s="262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189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81" t="str">
        <f>C112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12" s="149"/>
      <c r="BC112" s="149"/>
      <c r="BD112" s="149"/>
      <c r="BE112" s="149"/>
      <c r="BF112" s="149"/>
      <c r="BG112" s="149"/>
      <c r="BH112" s="149"/>
    </row>
    <row r="113" spans="1:33" x14ac:dyDescent="0.2">
      <c r="A113" s="3"/>
      <c r="B113" s="4"/>
      <c r="C113" s="187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AE113">
        <v>15</v>
      </c>
      <c r="AF113">
        <v>21</v>
      </c>
      <c r="AG113" t="s">
        <v>117</v>
      </c>
    </row>
    <row r="114" spans="1:33" x14ac:dyDescent="0.2">
      <c r="A114" s="152"/>
      <c r="B114" s="153" t="s">
        <v>31</v>
      </c>
      <c r="C114" s="188"/>
      <c r="D114" s="154"/>
      <c r="E114" s="155"/>
      <c r="F114" s="155"/>
      <c r="G114" s="182">
        <f>G8+G16+G21+G23+G27+G30+G33+G41+G46+G51+G57+G59+G64+G69+G77+G84+G97+G100+G105</f>
        <v>0</v>
      </c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E114">
        <f>SUMIF(L7:L112,AE113,G7:G112)</f>
        <v>0</v>
      </c>
      <c r="AF114">
        <f>SUMIF(L7:L112,AF113,G7:G112)</f>
        <v>0</v>
      </c>
      <c r="AG114" t="s">
        <v>298</v>
      </c>
    </row>
    <row r="115" spans="1:33" x14ac:dyDescent="0.2">
      <c r="A115" s="3"/>
      <c r="B115" s="4"/>
      <c r="C115" s="187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A116" s="3"/>
      <c r="B116" s="4"/>
      <c r="C116" s="187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">
      <c r="A117" s="247" t="s">
        <v>299</v>
      </c>
      <c r="B117" s="247"/>
      <c r="C117" s="248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249"/>
      <c r="B118" s="250"/>
      <c r="C118" s="251"/>
      <c r="D118" s="250"/>
      <c r="E118" s="250"/>
      <c r="F118" s="250"/>
      <c r="G118" s="252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AG118" t="s">
        <v>300</v>
      </c>
    </row>
    <row r="119" spans="1:33" x14ac:dyDescent="0.2">
      <c r="A119" s="253"/>
      <c r="B119" s="254"/>
      <c r="C119" s="255"/>
      <c r="D119" s="254"/>
      <c r="E119" s="254"/>
      <c r="F119" s="254"/>
      <c r="G119" s="256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A120" s="253"/>
      <c r="B120" s="254"/>
      <c r="C120" s="255"/>
      <c r="D120" s="254"/>
      <c r="E120" s="254"/>
      <c r="F120" s="254"/>
      <c r="G120" s="256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33" x14ac:dyDescent="0.2">
      <c r="A121" s="253"/>
      <c r="B121" s="254"/>
      <c r="C121" s="255"/>
      <c r="D121" s="254"/>
      <c r="E121" s="254"/>
      <c r="F121" s="254"/>
      <c r="G121" s="256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33" x14ac:dyDescent="0.2">
      <c r="A122" s="257"/>
      <c r="B122" s="258"/>
      <c r="C122" s="259"/>
      <c r="D122" s="258"/>
      <c r="E122" s="258"/>
      <c r="F122" s="258"/>
      <c r="G122" s="260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33" x14ac:dyDescent="0.2">
      <c r="A123" s="3"/>
      <c r="B123" s="4"/>
      <c r="C123" s="187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33" x14ac:dyDescent="0.2">
      <c r="C124" s="189"/>
      <c r="D124" s="10"/>
      <c r="AG124" t="s">
        <v>301</v>
      </c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1">
    <mergeCell ref="A1:G1"/>
    <mergeCell ref="C2:G2"/>
    <mergeCell ref="C3:G3"/>
    <mergeCell ref="C4:G4"/>
    <mergeCell ref="C79:G79"/>
    <mergeCell ref="A117:C117"/>
    <mergeCell ref="A118:G122"/>
    <mergeCell ref="C45:G45"/>
    <mergeCell ref="C62:G62"/>
    <mergeCell ref="C74:G74"/>
    <mergeCell ref="C76:G76"/>
    <mergeCell ref="C95:G95"/>
    <mergeCell ref="C81:G81"/>
    <mergeCell ref="C83:G83"/>
    <mergeCell ref="C87:G87"/>
    <mergeCell ref="C93:G93"/>
    <mergeCell ref="C99:G99"/>
    <mergeCell ref="C102:G102"/>
    <mergeCell ref="C107:G107"/>
    <mergeCell ref="C110:G110"/>
    <mergeCell ref="C112:G11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01.1 Pol'!Názvy_tisku</vt:lpstr>
      <vt:lpstr>oadresa</vt:lpstr>
      <vt:lpstr>Stavba!Objednatel</vt:lpstr>
      <vt:lpstr>Stavba!Objekt</vt:lpstr>
      <vt:lpstr>'01 01.1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Mottl Tomáš</dc:creator>
  <cp:lastModifiedBy>Benza Michael</cp:lastModifiedBy>
  <cp:lastPrinted>2019-03-19T12:27:02Z</cp:lastPrinted>
  <dcterms:created xsi:type="dcterms:W3CDTF">2009-04-08T07:15:50Z</dcterms:created>
  <dcterms:modified xsi:type="dcterms:W3CDTF">2022-03-01T05:37:08Z</dcterms:modified>
</cp:coreProperties>
</file>